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K:\PK Coiffure\Admin\Arbeitszeiterfassung\2025\"/>
    </mc:Choice>
  </mc:AlternateContent>
  <xr:revisionPtr revIDLastSave="0" documentId="13_ncr:1_{9F646FDB-33D1-46A2-977A-D640D3D36E32}" xr6:coauthVersionLast="36" xr6:coauthVersionMax="36" xr10:uidLastSave="{00000000-0000-0000-0000-000000000000}"/>
  <workbookProtection workbookAlgorithmName="SHA-512" workbookHashValue="hFDpyAQVMrv+A409XYar+Nx1jocRWVyT61THMaphhrPi9QyUALcNYZ52UgSn97w9XJ003jyiX1LA8qZN5S4d9A==" workbookSaltValue="r/vP5ClFSW9gbK+hSgXuJg==" workbookSpinCount="100000" lockStructure="1"/>
  <bookViews>
    <workbookView xWindow="0" yWindow="0" windowWidth="28800" windowHeight="12225" xr2:uid="{00000000-000D-0000-FFFF-FFFF00000000}"/>
  </bookViews>
  <sheets>
    <sheet name="Übersicht" sheetId="13" r:id="rId1"/>
    <sheet name="Januar" sheetId="1" r:id="rId2"/>
    <sheet name="Februar" sheetId="14" r:id="rId3"/>
    <sheet name="März" sheetId="15" r:id="rId4"/>
    <sheet name="April" sheetId="16" r:id="rId5"/>
    <sheet name="Mai" sheetId="17" r:id="rId6"/>
    <sheet name="Juni" sheetId="18" r:id="rId7"/>
    <sheet name="Juli" sheetId="19" r:id="rId8"/>
    <sheet name="August" sheetId="20" r:id="rId9"/>
    <sheet name="September" sheetId="21" r:id="rId10"/>
    <sheet name="Oktober" sheetId="22" r:id="rId11"/>
    <sheet name="November" sheetId="23" r:id="rId12"/>
    <sheet name="Dezember" sheetId="24" r:id="rId13"/>
  </sheets>
  <definedNames>
    <definedName name="_xlnm.Print_Area" localSheetId="4">April!$A$1:$O$52</definedName>
    <definedName name="_xlnm.Print_Area" localSheetId="8">August!$A$1:$O$53</definedName>
    <definedName name="_xlnm.Print_Area" localSheetId="12">Dezember!$A$1:$O$53</definedName>
    <definedName name="_xlnm.Print_Area" localSheetId="2">Februar!$A$1:$O$51</definedName>
    <definedName name="_xlnm.Print_Area" localSheetId="1">Januar!$A$1:$O$53</definedName>
    <definedName name="_xlnm.Print_Area" localSheetId="7">Juli!$A$1:$O$53</definedName>
    <definedName name="_xlnm.Print_Area" localSheetId="6">Juni!$A$1:$O$52</definedName>
    <definedName name="_xlnm.Print_Area" localSheetId="5">Mai!$A$1:$O$53</definedName>
    <definedName name="_xlnm.Print_Area" localSheetId="3">März!$A$1:$O$53</definedName>
    <definedName name="_xlnm.Print_Area" localSheetId="11">November!$A$1:$O$52</definedName>
    <definedName name="_xlnm.Print_Area" localSheetId="10">Oktober!$A$1:$O$53</definedName>
    <definedName name="_xlnm.Print_Area" localSheetId="9">September!$A$1:$O$52</definedName>
    <definedName name="Ferien">Übersicht!$L$50:$L$51</definedName>
    <definedName name="Legenden">Übersicht!$N$44:$N$53</definedName>
    <definedName name="Schaltjahr">Übersicht!$I$43:$I$44</definedName>
    <definedName name="Tage">Übersicht!$I$47:$I$53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K15" i="1" l="1"/>
  <c r="O1" i="24" l="1"/>
  <c r="O1" i="23"/>
  <c r="O1" i="22"/>
  <c r="O1" i="21"/>
  <c r="O1" i="20"/>
  <c r="O1" i="19"/>
  <c r="O1" i="18"/>
  <c r="O1" i="17"/>
  <c r="O1" i="16"/>
  <c r="O1" i="15"/>
  <c r="O1" i="14"/>
  <c r="O1" i="1"/>
  <c r="B16" i="1" l="1"/>
  <c r="K16" i="1" s="1"/>
  <c r="B17" i="1" l="1"/>
  <c r="K17" i="1" s="1"/>
  <c r="B19" i="13"/>
  <c r="K19" i="13"/>
  <c r="J19" i="13"/>
  <c r="I19" i="13"/>
  <c r="H19" i="13"/>
  <c r="G19" i="13"/>
  <c r="F19" i="13"/>
  <c r="E19" i="13"/>
  <c r="D19" i="13"/>
  <c r="C19" i="13"/>
  <c r="K39" i="13"/>
  <c r="J39" i="13"/>
  <c r="I39" i="13"/>
  <c r="H39" i="13"/>
  <c r="G39" i="13"/>
  <c r="F39" i="13"/>
  <c r="E39" i="13"/>
  <c r="D39" i="13"/>
  <c r="C39" i="13"/>
  <c r="B39" i="13"/>
  <c r="K37" i="13"/>
  <c r="J37" i="13"/>
  <c r="I37" i="13"/>
  <c r="H37" i="13"/>
  <c r="G37" i="13"/>
  <c r="F37" i="13"/>
  <c r="E37" i="13"/>
  <c r="D37" i="13"/>
  <c r="C37" i="13"/>
  <c r="B37" i="13"/>
  <c r="K35" i="13"/>
  <c r="J35" i="13"/>
  <c r="I35" i="13"/>
  <c r="H35" i="13"/>
  <c r="G35" i="13"/>
  <c r="F35" i="13"/>
  <c r="E35" i="13"/>
  <c r="D35" i="13"/>
  <c r="C35" i="13"/>
  <c r="B35" i="13"/>
  <c r="K33" i="13"/>
  <c r="J33" i="13"/>
  <c r="I33" i="13"/>
  <c r="H33" i="13"/>
  <c r="G33" i="13"/>
  <c r="F33" i="13"/>
  <c r="E33" i="13"/>
  <c r="D33" i="13"/>
  <c r="C33" i="13"/>
  <c r="B33" i="13"/>
  <c r="K31" i="13"/>
  <c r="J31" i="13"/>
  <c r="I31" i="13"/>
  <c r="H31" i="13"/>
  <c r="G31" i="13"/>
  <c r="F31" i="13"/>
  <c r="E31" i="13"/>
  <c r="D31" i="13"/>
  <c r="C31" i="13"/>
  <c r="B31" i="13"/>
  <c r="K29" i="13"/>
  <c r="J29" i="13"/>
  <c r="I29" i="13"/>
  <c r="H29" i="13"/>
  <c r="G29" i="13"/>
  <c r="F29" i="13"/>
  <c r="E29" i="13"/>
  <c r="D29" i="13"/>
  <c r="C29" i="13"/>
  <c r="B29" i="13"/>
  <c r="K27" i="13"/>
  <c r="J27" i="13"/>
  <c r="I27" i="13"/>
  <c r="H27" i="13"/>
  <c r="G27" i="13"/>
  <c r="F27" i="13"/>
  <c r="E27" i="13"/>
  <c r="D27" i="13"/>
  <c r="C27" i="13"/>
  <c r="B27" i="13"/>
  <c r="K25" i="13"/>
  <c r="J25" i="13"/>
  <c r="I25" i="13"/>
  <c r="H25" i="13"/>
  <c r="G25" i="13"/>
  <c r="F25" i="13"/>
  <c r="E25" i="13"/>
  <c r="D25" i="13"/>
  <c r="C25" i="13"/>
  <c r="B25" i="13"/>
  <c r="K23" i="13"/>
  <c r="J23" i="13"/>
  <c r="I23" i="13"/>
  <c r="H23" i="13"/>
  <c r="G23" i="13"/>
  <c r="F23" i="13"/>
  <c r="E23" i="13"/>
  <c r="D23" i="13"/>
  <c r="C23" i="13"/>
  <c r="B23" i="13"/>
  <c r="K21" i="13"/>
  <c r="J21" i="13"/>
  <c r="I21" i="13"/>
  <c r="H21" i="13"/>
  <c r="G21" i="13"/>
  <c r="F21" i="13"/>
  <c r="E21" i="13"/>
  <c r="D21" i="13"/>
  <c r="C21" i="13"/>
  <c r="B21" i="13"/>
  <c r="I17" i="13"/>
  <c r="B17" i="13"/>
  <c r="C8" i="24"/>
  <c r="C7" i="24"/>
  <c r="C6" i="24"/>
  <c r="C5" i="24"/>
  <c r="C8" i="23"/>
  <c r="C7" i="23"/>
  <c r="C6" i="23"/>
  <c r="C5" i="23"/>
  <c r="C8" i="22"/>
  <c r="C7" i="22"/>
  <c r="C6" i="22"/>
  <c r="C5" i="22"/>
  <c r="C8" i="21"/>
  <c r="C7" i="21"/>
  <c r="C6" i="21"/>
  <c r="C5" i="21"/>
  <c r="C8" i="20"/>
  <c r="C7" i="20"/>
  <c r="C6" i="20"/>
  <c r="C5" i="20"/>
  <c r="C8" i="19"/>
  <c r="C7" i="19"/>
  <c r="C6" i="19"/>
  <c r="C5" i="19"/>
  <c r="C8" i="18"/>
  <c r="C7" i="18"/>
  <c r="C6" i="18"/>
  <c r="C5" i="18"/>
  <c r="C8" i="17"/>
  <c r="C7" i="17"/>
  <c r="C6" i="17"/>
  <c r="C5" i="17"/>
  <c r="C8" i="16"/>
  <c r="C7" i="16"/>
  <c r="C6" i="16"/>
  <c r="C5" i="16"/>
  <c r="C8" i="15"/>
  <c r="C7" i="15"/>
  <c r="C6" i="15"/>
  <c r="C5" i="15"/>
  <c r="C8" i="14"/>
  <c r="C7" i="14"/>
  <c r="C6" i="14"/>
  <c r="C5" i="14"/>
  <c r="B18" i="1" l="1"/>
  <c r="K18" i="1" s="1"/>
  <c r="B41" i="13"/>
  <c r="H17" i="13"/>
  <c r="B19" i="1" l="1"/>
  <c r="K19" i="1" s="1"/>
  <c r="K17" i="13"/>
  <c r="K41" i="13" s="1"/>
  <c r="J17" i="13"/>
  <c r="J41" i="13" s="1"/>
  <c r="C7" i="1"/>
  <c r="B20" i="1" l="1"/>
  <c r="K20" i="1" s="1"/>
  <c r="F17" i="13"/>
  <c r="F41" i="13" s="1"/>
  <c r="C17" i="13"/>
  <c r="C41" i="13" s="1"/>
  <c r="D17" i="13"/>
  <c r="D41" i="13" s="1"/>
  <c r="E17" i="13"/>
  <c r="E41" i="13" s="1"/>
  <c r="G41" i="13"/>
  <c r="H41" i="13"/>
  <c r="G17" i="13"/>
  <c r="I41" i="13" s="1"/>
  <c r="L13" i="1"/>
  <c r="C8" i="1"/>
  <c r="C6" i="1"/>
  <c r="C5" i="1"/>
  <c r="B21" i="1" l="1"/>
  <c r="K21" i="1" s="1"/>
  <c r="B22" i="1" l="1"/>
  <c r="K22" i="1" s="1"/>
  <c r="L15" i="1"/>
  <c r="L16" i="1" s="1"/>
  <c r="L17" i="1" s="1"/>
  <c r="L18" i="1" s="1"/>
  <c r="L19" i="1" s="1"/>
  <c r="L20" i="1" s="1"/>
  <c r="L21" i="1" l="1"/>
  <c r="B23" i="1"/>
  <c r="K23" i="1" s="1"/>
  <c r="B24" i="1" l="1"/>
  <c r="K24" i="1" s="1"/>
  <c r="L22" i="1"/>
  <c r="L23" i="1" l="1"/>
  <c r="B25" i="1"/>
  <c r="K25" i="1" s="1"/>
  <c r="B26" i="1" l="1"/>
  <c r="K26" i="1" s="1"/>
  <c r="L24" i="1"/>
  <c r="L25" i="1" l="1"/>
  <c r="B27" i="1"/>
  <c r="K27" i="1" s="1"/>
  <c r="B28" i="1" l="1"/>
  <c r="K28" i="1" s="1"/>
  <c r="L26" i="1"/>
  <c r="L27" i="1" l="1"/>
  <c r="L28" i="1" s="1"/>
  <c r="B29" i="1"/>
  <c r="K29" i="1" s="1"/>
  <c r="B30" i="1" l="1"/>
  <c r="K30" i="1" s="1"/>
  <c r="L29" i="1"/>
  <c r="B31" i="1" l="1"/>
  <c r="K31" i="1" s="1"/>
  <c r="L30" i="1"/>
  <c r="B32" i="1" l="1"/>
  <c r="K32" i="1" s="1"/>
  <c r="L31" i="1"/>
  <c r="B33" i="1" l="1"/>
  <c r="K33" i="1" s="1"/>
  <c r="L32" i="1"/>
  <c r="B34" i="1" l="1"/>
  <c r="K34" i="1" s="1"/>
  <c r="L33" i="1"/>
  <c r="B35" i="1" l="1"/>
  <c r="K35" i="1" s="1"/>
  <c r="L34" i="1"/>
  <c r="B36" i="1" l="1"/>
  <c r="K36" i="1" s="1"/>
  <c r="L35" i="1"/>
  <c r="B37" i="1" l="1"/>
  <c r="K37" i="1" s="1"/>
  <c r="L36" i="1"/>
  <c r="B38" i="1" l="1"/>
  <c r="K38" i="1" s="1"/>
  <c r="L37" i="1"/>
  <c r="B39" i="1" l="1"/>
  <c r="K39" i="1" s="1"/>
  <c r="L38" i="1"/>
  <c r="B40" i="1" l="1"/>
  <c r="K40" i="1" s="1"/>
  <c r="L39" i="1"/>
  <c r="B41" i="1" l="1"/>
  <c r="K41" i="1" s="1"/>
  <c r="L40" i="1"/>
  <c r="B42" i="1" l="1"/>
  <c r="K42" i="1" s="1"/>
  <c r="L41" i="1"/>
  <c r="B43" i="1" l="1"/>
  <c r="K43" i="1" s="1"/>
  <c r="L42" i="1"/>
  <c r="B44" i="1" l="1"/>
  <c r="K44" i="1" s="1"/>
  <c r="L43" i="1"/>
  <c r="L44" i="1" l="1"/>
  <c r="B45" i="1"/>
  <c r="K45" i="1" s="1"/>
  <c r="L45" i="1" l="1"/>
  <c r="L48" i="1" s="1"/>
  <c r="B15" i="14"/>
  <c r="K15" i="14" s="1"/>
  <c r="B16" i="14" l="1"/>
  <c r="K16" i="14" s="1"/>
  <c r="L17" i="13"/>
  <c r="L13" i="14"/>
  <c r="L15" i="14" l="1"/>
  <c r="B17" i="14"/>
  <c r="K17" i="14" s="1"/>
  <c r="B18" i="14" l="1"/>
  <c r="K18" i="14" s="1"/>
  <c r="L16" i="14"/>
  <c r="L17" i="14" l="1"/>
  <c r="B19" i="14"/>
  <c r="K19" i="14" s="1"/>
  <c r="B20" i="14" l="1"/>
  <c r="K20" i="14" s="1"/>
  <c r="L18" i="14"/>
  <c r="L19" i="14" l="1"/>
  <c r="B21" i="14"/>
  <c r="K21" i="14" s="1"/>
  <c r="L20" i="14" l="1"/>
  <c r="B22" i="14"/>
  <c r="K22" i="14" s="1"/>
  <c r="L21" i="14" l="1"/>
  <c r="B23" i="14"/>
  <c r="K23" i="14" s="1"/>
  <c r="L22" i="14" l="1"/>
  <c r="B24" i="14"/>
  <c r="K24" i="14" s="1"/>
  <c r="L23" i="14" l="1"/>
  <c r="L24" i="14" s="1"/>
  <c r="B25" i="14"/>
  <c r="K25" i="14" s="1"/>
  <c r="B26" i="14" l="1"/>
  <c r="K26" i="14" s="1"/>
  <c r="L25" i="14"/>
  <c r="B27" i="14" l="1"/>
  <c r="K27" i="14" s="1"/>
  <c r="L26" i="14"/>
  <c r="B28" i="14" l="1"/>
  <c r="K28" i="14" s="1"/>
  <c r="L27" i="14"/>
  <c r="B29" i="14" l="1"/>
  <c r="K29" i="14" s="1"/>
  <c r="L28" i="14"/>
  <c r="B30" i="14" l="1"/>
  <c r="K30" i="14" s="1"/>
  <c r="L29" i="14"/>
  <c r="B31" i="14" l="1"/>
  <c r="K31" i="14" s="1"/>
  <c r="L30" i="14"/>
  <c r="B32" i="14" l="1"/>
  <c r="K32" i="14" s="1"/>
  <c r="L31" i="14"/>
  <c r="B33" i="14" l="1"/>
  <c r="K33" i="14" s="1"/>
  <c r="L32" i="14"/>
  <c r="B34" i="14" l="1"/>
  <c r="K34" i="14" s="1"/>
  <c r="L33" i="14"/>
  <c r="B35" i="14" l="1"/>
  <c r="K35" i="14" s="1"/>
  <c r="L34" i="14"/>
  <c r="B36" i="14" l="1"/>
  <c r="K36" i="14" s="1"/>
  <c r="L35" i="14"/>
  <c r="B37" i="14" l="1"/>
  <c r="K37" i="14" s="1"/>
  <c r="L36" i="14"/>
  <c r="B38" i="14" l="1"/>
  <c r="K38" i="14" s="1"/>
  <c r="L37" i="14"/>
  <c r="B39" i="14" l="1"/>
  <c r="K39" i="14" s="1"/>
  <c r="L38" i="14"/>
  <c r="B40" i="14" l="1"/>
  <c r="K40" i="14" s="1"/>
  <c r="L39" i="14"/>
  <c r="B41" i="14" l="1"/>
  <c r="K41" i="14" s="1"/>
  <c r="L40" i="14"/>
  <c r="B42" i="14" l="1"/>
  <c r="K42" i="14" s="1"/>
  <c r="L41" i="14"/>
  <c r="B43" i="14" l="1"/>
  <c r="K43" i="14" s="1"/>
  <c r="L42" i="14"/>
  <c r="B15" i="15" l="1"/>
  <c r="L43" i="14"/>
  <c r="L46" i="14" s="1"/>
  <c r="B16" i="15" l="1"/>
  <c r="K15" i="15"/>
  <c r="L19" i="13"/>
  <c r="L13" i="15"/>
  <c r="L15" i="15" l="1"/>
  <c r="B17" i="15"/>
  <c r="K16" i="15"/>
  <c r="B18" i="15" l="1"/>
  <c r="K17" i="15"/>
  <c r="L16" i="15"/>
  <c r="L17" i="15" l="1"/>
  <c r="B19" i="15"/>
  <c r="K18" i="15"/>
  <c r="B20" i="15" l="1"/>
  <c r="K19" i="15"/>
  <c r="L18" i="15"/>
  <c r="L19" i="15" l="1"/>
  <c r="B21" i="15"/>
  <c r="K20" i="15"/>
  <c r="B22" i="15" l="1"/>
  <c r="K21" i="15"/>
  <c r="L20" i="15"/>
  <c r="L21" i="15" l="1"/>
  <c r="B23" i="15"/>
  <c r="K22" i="15"/>
  <c r="B24" i="15" l="1"/>
  <c r="K23" i="15"/>
  <c r="L22" i="15"/>
  <c r="L23" i="15" l="1"/>
  <c r="B25" i="15"/>
  <c r="K24" i="15"/>
  <c r="B26" i="15" l="1"/>
  <c r="K25" i="15"/>
  <c r="L24" i="15"/>
  <c r="L25" i="15" l="1"/>
  <c r="B27" i="15"/>
  <c r="K26" i="15"/>
  <c r="B28" i="15" l="1"/>
  <c r="K27" i="15"/>
  <c r="L26" i="15"/>
  <c r="L27" i="15" l="1"/>
  <c r="B29" i="15"/>
  <c r="K28" i="15"/>
  <c r="B30" i="15" l="1"/>
  <c r="K29" i="15"/>
  <c r="L28" i="15"/>
  <c r="L29" i="15" l="1"/>
  <c r="B31" i="15"/>
  <c r="K30" i="15"/>
  <c r="B32" i="15" l="1"/>
  <c r="K31" i="15"/>
  <c r="L30" i="15"/>
  <c r="L31" i="15" l="1"/>
  <c r="B33" i="15"/>
  <c r="K32" i="15"/>
  <c r="B34" i="15" l="1"/>
  <c r="K33" i="15"/>
  <c r="L32" i="15"/>
  <c r="L33" i="15" l="1"/>
  <c r="B35" i="15"/>
  <c r="K34" i="15"/>
  <c r="B36" i="15" l="1"/>
  <c r="K35" i="15"/>
  <c r="L34" i="15"/>
  <c r="L35" i="15" l="1"/>
  <c r="B37" i="15"/>
  <c r="K36" i="15"/>
  <c r="B38" i="15" l="1"/>
  <c r="K37" i="15"/>
  <c r="L36" i="15"/>
  <c r="L37" i="15" l="1"/>
  <c r="B39" i="15"/>
  <c r="K38" i="15"/>
  <c r="B40" i="15" l="1"/>
  <c r="K39" i="15"/>
  <c r="L38" i="15"/>
  <c r="L39" i="15" l="1"/>
  <c r="B41" i="15"/>
  <c r="K40" i="15"/>
  <c r="B42" i="15" l="1"/>
  <c r="K41" i="15"/>
  <c r="L40" i="15"/>
  <c r="L41" i="15" l="1"/>
  <c r="B43" i="15"/>
  <c r="K42" i="15"/>
  <c r="B44" i="15" l="1"/>
  <c r="K43" i="15"/>
  <c r="L42" i="15"/>
  <c r="L43" i="15" l="1"/>
  <c r="B45" i="15"/>
  <c r="K44" i="15"/>
  <c r="B15" i="16" l="1"/>
  <c r="K45" i="15"/>
  <c r="L44" i="15"/>
  <c r="L45" i="15" l="1"/>
  <c r="L48" i="15" s="1"/>
  <c r="B16" i="16"/>
  <c r="K15" i="16"/>
  <c r="B17" i="16" l="1"/>
  <c r="K16" i="16"/>
  <c r="L13" i="16"/>
  <c r="L15" i="16" s="1"/>
  <c r="L21" i="13"/>
  <c r="L16" i="16" l="1"/>
  <c r="B18" i="16"/>
  <c r="K17" i="16"/>
  <c r="L17" i="16" s="1"/>
  <c r="B19" i="16" l="1"/>
  <c r="K18" i="16"/>
  <c r="L18" i="16" s="1"/>
  <c r="B20" i="16" l="1"/>
  <c r="K19" i="16"/>
  <c r="L19" i="16" s="1"/>
  <c r="B21" i="16" l="1"/>
  <c r="K20" i="16"/>
  <c r="L20" i="16" s="1"/>
  <c r="B22" i="16" l="1"/>
  <c r="K21" i="16"/>
  <c r="L21" i="16" s="1"/>
  <c r="B23" i="16" l="1"/>
  <c r="K22" i="16"/>
  <c r="L22" i="16" s="1"/>
  <c r="B24" i="16" l="1"/>
  <c r="K23" i="16"/>
  <c r="L23" i="16" s="1"/>
  <c r="B25" i="16" l="1"/>
  <c r="K24" i="16"/>
  <c r="L24" i="16" s="1"/>
  <c r="B26" i="16" l="1"/>
  <c r="K25" i="16"/>
  <c r="L25" i="16" s="1"/>
  <c r="B27" i="16" l="1"/>
  <c r="K26" i="16"/>
  <c r="L26" i="16" s="1"/>
  <c r="B28" i="16" l="1"/>
  <c r="K27" i="16"/>
  <c r="L27" i="16" s="1"/>
  <c r="B29" i="16" l="1"/>
  <c r="K28" i="16"/>
  <c r="L28" i="16" s="1"/>
  <c r="B30" i="16" l="1"/>
  <c r="K29" i="16"/>
  <c r="L29" i="16" s="1"/>
  <c r="B31" i="16" l="1"/>
  <c r="K30" i="16"/>
  <c r="L30" i="16" s="1"/>
  <c r="B32" i="16" l="1"/>
  <c r="K31" i="16"/>
  <c r="L31" i="16" s="1"/>
  <c r="B33" i="16" l="1"/>
  <c r="K32" i="16"/>
  <c r="L32" i="16" s="1"/>
  <c r="B34" i="16" l="1"/>
  <c r="K33" i="16"/>
  <c r="L33" i="16" s="1"/>
  <c r="B35" i="16" l="1"/>
  <c r="K34" i="16"/>
  <c r="L34" i="16" s="1"/>
  <c r="B36" i="16" l="1"/>
  <c r="K35" i="16"/>
  <c r="L35" i="16" s="1"/>
  <c r="B37" i="16" l="1"/>
  <c r="K36" i="16"/>
  <c r="L36" i="16" s="1"/>
  <c r="B38" i="16" l="1"/>
  <c r="K37" i="16"/>
  <c r="L37" i="16" s="1"/>
  <c r="B39" i="16" l="1"/>
  <c r="K38" i="16"/>
  <c r="L38" i="16" s="1"/>
  <c r="B40" i="16" l="1"/>
  <c r="K39" i="16"/>
  <c r="L39" i="16" s="1"/>
  <c r="B41" i="16" l="1"/>
  <c r="K40" i="16"/>
  <c r="L40" i="16" s="1"/>
  <c r="B42" i="16" l="1"/>
  <c r="K41" i="16"/>
  <c r="L41" i="16" s="1"/>
  <c r="B43" i="16" l="1"/>
  <c r="K42" i="16"/>
  <c r="L42" i="16" s="1"/>
  <c r="B44" i="16" l="1"/>
  <c r="K43" i="16"/>
  <c r="L43" i="16" s="1"/>
  <c r="B15" i="17" l="1"/>
  <c r="K44" i="16"/>
  <c r="L44" i="16" s="1"/>
  <c r="L47" i="16" s="1"/>
  <c r="L13" i="17" l="1"/>
  <c r="L23" i="13"/>
  <c r="B16" i="17"/>
  <c r="K15" i="17"/>
  <c r="B17" i="17" l="1"/>
  <c r="K16" i="17"/>
  <c r="L15" i="17"/>
  <c r="L16" i="17" l="1"/>
  <c r="B18" i="17"/>
  <c r="K17" i="17"/>
  <c r="B19" i="17" l="1"/>
  <c r="K18" i="17"/>
  <c r="L17" i="17"/>
  <c r="L18" i="17" l="1"/>
  <c r="B20" i="17"/>
  <c r="K19" i="17"/>
  <c r="B21" i="17" l="1"/>
  <c r="K20" i="17"/>
  <c r="L19" i="17"/>
  <c r="L20" i="17" l="1"/>
  <c r="B22" i="17"/>
  <c r="K21" i="17"/>
  <c r="L21" i="17" s="1"/>
  <c r="B23" i="17" l="1"/>
  <c r="K22" i="17"/>
  <c r="L22" i="17" s="1"/>
  <c r="B24" i="17" l="1"/>
  <c r="K23" i="17"/>
  <c r="L23" i="17" s="1"/>
  <c r="B25" i="17" l="1"/>
  <c r="K24" i="17"/>
  <c r="L24" i="17" s="1"/>
  <c r="B26" i="17" l="1"/>
  <c r="K25" i="17"/>
  <c r="L25" i="17" s="1"/>
  <c r="B27" i="17" l="1"/>
  <c r="K26" i="17"/>
  <c r="L26" i="17" s="1"/>
  <c r="B28" i="17" l="1"/>
  <c r="K27" i="17"/>
  <c r="L27" i="17" s="1"/>
  <c r="B29" i="17" l="1"/>
  <c r="K28" i="17"/>
  <c r="L28" i="17" s="1"/>
  <c r="B30" i="17" l="1"/>
  <c r="K29" i="17"/>
  <c r="L29" i="17" s="1"/>
  <c r="B31" i="17" l="1"/>
  <c r="K30" i="17"/>
  <c r="L30" i="17" s="1"/>
  <c r="B32" i="17" l="1"/>
  <c r="K31" i="17"/>
  <c r="L31" i="17" s="1"/>
  <c r="B33" i="17" l="1"/>
  <c r="K32" i="17"/>
  <c r="L32" i="17" s="1"/>
  <c r="B34" i="17" l="1"/>
  <c r="K33" i="17"/>
  <c r="L33" i="17" s="1"/>
  <c r="B35" i="17" l="1"/>
  <c r="K34" i="17"/>
  <c r="L34" i="17" s="1"/>
  <c r="B36" i="17" l="1"/>
  <c r="K35" i="17"/>
  <c r="L35" i="17" s="1"/>
  <c r="B37" i="17" l="1"/>
  <c r="K36" i="17"/>
  <c r="L36" i="17" s="1"/>
  <c r="B38" i="17" l="1"/>
  <c r="K37" i="17"/>
  <c r="L37" i="17" s="1"/>
  <c r="B39" i="17" l="1"/>
  <c r="K38" i="17"/>
  <c r="L38" i="17" s="1"/>
  <c r="B40" i="17" l="1"/>
  <c r="K39" i="17"/>
  <c r="L39" i="17" s="1"/>
  <c r="B41" i="17" l="1"/>
  <c r="K40" i="17"/>
  <c r="L40" i="17" s="1"/>
  <c r="B42" i="17" l="1"/>
  <c r="K41" i="17"/>
  <c r="L41" i="17" s="1"/>
  <c r="B43" i="17" l="1"/>
  <c r="K42" i="17"/>
  <c r="L42" i="17" s="1"/>
  <c r="B44" i="17" l="1"/>
  <c r="K43" i="17"/>
  <c r="L43" i="17" s="1"/>
  <c r="B45" i="17" l="1"/>
  <c r="K44" i="17"/>
  <c r="L44" i="17" s="1"/>
  <c r="B15" i="18" l="1"/>
  <c r="K45" i="17"/>
  <c r="L45" i="17" s="1"/>
  <c r="L48" i="17" s="1"/>
  <c r="L25" i="13" l="1"/>
  <c r="L13" i="18"/>
  <c r="B16" i="18"/>
  <c r="K15" i="18"/>
  <c r="B17" i="18" l="1"/>
  <c r="K16" i="18"/>
  <c r="L15" i="18"/>
  <c r="L16" i="18" l="1"/>
  <c r="B18" i="18"/>
  <c r="K17" i="18"/>
  <c r="B19" i="18" l="1"/>
  <c r="K18" i="18"/>
  <c r="L17" i="18"/>
  <c r="L18" i="18" l="1"/>
  <c r="B20" i="18"/>
  <c r="K19" i="18"/>
  <c r="B21" i="18" l="1"/>
  <c r="K20" i="18"/>
  <c r="L19" i="18"/>
  <c r="L20" i="18" l="1"/>
  <c r="B22" i="18"/>
  <c r="K21" i="18"/>
  <c r="B23" i="18" l="1"/>
  <c r="K22" i="18"/>
  <c r="L21" i="18"/>
  <c r="L22" i="18" l="1"/>
  <c r="B24" i="18"/>
  <c r="K23" i="18"/>
  <c r="B25" i="18" l="1"/>
  <c r="K24" i="18"/>
  <c r="L23" i="18"/>
  <c r="L24" i="18" l="1"/>
  <c r="B26" i="18"/>
  <c r="K25" i="18"/>
  <c r="B27" i="18" l="1"/>
  <c r="K26" i="18"/>
  <c r="L25" i="18"/>
  <c r="L26" i="18" l="1"/>
  <c r="B28" i="18"/>
  <c r="K27" i="18"/>
  <c r="B29" i="18" l="1"/>
  <c r="K28" i="18"/>
  <c r="L27" i="18"/>
  <c r="L28" i="18" l="1"/>
  <c r="B30" i="18"/>
  <c r="K29" i="18"/>
  <c r="B31" i="18" l="1"/>
  <c r="K30" i="18"/>
  <c r="L29" i="18"/>
  <c r="L30" i="18" l="1"/>
  <c r="B32" i="18"/>
  <c r="K31" i="18"/>
  <c r="B33" i="18" l="1"/>
  <c r="K32" i="18"/>
  <c r="L31" i="18"/>
  <c r="L32" i="18" l="1"/>
  <c r="B34" i="18"/>
  <c r="K33" i="18"/>
  <c r="B35" i="18" l="1"/>
  <c r="K34" i="18"/>
  <c r="L33" i="18"/>
  <c r="L34" i="18" l="1"/>
  <c r="B36" i="18"/>
  <c r="K35" i="18"/>
  <c r="B37" i="18" l="1"/>
  <c r="K36" i="18"/>
  <c r="L35" i="18"/>
  <c r="L36" i="18" l="1"/>
  <c r="B38" i="18"/>
  <c r="K37" i="18"/>
  <c r="B39" i="18" l="1"/>
  <c r="K38" i="18"/>
  <c r="L37" i="18"/>
  <c r="L38" i="18" l="1"/>
  <c r="B40" i="18"/>
  <c r="K39" i="18"/>
  <c r="B41" i="18" l="1"/>
  <c r="K40" i="18"/>
  <c r="L39" i="18"/>
  <c r="L40" i="18" l="1"/>
  <c r="B42" i="18"/>
  <c r="K41" i="18"/>
  <c r="B43" i="18" l="1"/>
  <c r="K42" i="18"/>
  <c r="L41" i="18"/>
  <c r="L42" i="18" l="1"/>
  <c r="B44" i="18"/>
  <c r="K43" i="18"/>
  <c r="B15" i="19" l="1"/>
  <c r="K44" i="18"/>
  <c r="L43" i="18"/>
  <c r="L44" i="18" l="1"/>
  <c r="L47" i="18" s="1"/>
  <c r="B16" i="19"/>
  <c r="K15" i="19"/>
  <c r="B17" i="19" l="1"/>
  <c r="K16" i="19"/>
  <c r="L27" i="13"/>
  <c r="L13" i="19"/>
  <c r="L15" i="19" s="1"/>
  <c r="L16" i="19" l="1"/>
  <c r="B18" i="19"/>
  <c r="K17" i="19"/>
  <c r="L17" i="19" s="1"/>
  <c r="B19" i="19" l="1"/>
  <c r="K18" i="19"/>
  <c r="L18" i="19" s="1"/>
  <c r="B20" i="19" l="1"/>
  <c r="K19" i="19"/>
  <c r="L19" i="19" s="1"/>
  <c r="B21" i="19" l="1"/>
  <c r="K20" i="19"/>
  <c r="L20" i="19" s="1"/>
  <c r="B22" i="19" l="1"/>
  <c r="K21" i="19"/>
  <c r="L21" i="19" s="1"/>
  <c r="B23" i="19" l="1"/>
  <c r="K22" i="19"/>
  <c r="L22" i="19" s="1"/>
  <c r="B24" i="19" l="1"/>
  <c r="K23" i="19"/>
  <c r="L23" i="19" s="1"/>
  <c r="B25" i="19" l="1"/>
  <c r="K24" i="19"/>
  <c r="L24" i="19" s="1"/>
  <c r="B26" i="19" l="1"/>
  <c r="K25" i="19"/>
  <c r="L25" i="19" s="1"/>
  <c r="B27" i="19" l="1"/>
  <c r="K26" i="19"/>
  <c r="L26" i="19" s="1"/>
  <c r="B28" i="19" l="1"/>
  <c r="K27" i="19"/>
  <c r="L27" i="19" s="1"/>
  <c r="B29" i="19" l="1"/>
  <c r="K28" i="19"/>
  <c r="L28" i="19" s="1"/>
  <c r="B30" i="19" l="1"/>
  <c r="K29" i="19"/>
  <c r="L29" i="19" s="1"/>
  <c r="B31" i="19" l="1"/>
  <c r="K30" i="19"/>
  <c r="L30" i="19" s="1"/>
  <c r="B32" i="19" l="1"/>
  <c r="K31" i="19"/>
  <c r="L31" i="19" s="1"/>
  <c r="B33" i="19" l="1"/>
  <c r="K32" i="19"/>
  <c r="L32" i="19" s="1"/>
  <c r="B34" i="19" l="1"/>
  <c r="K33" i="19"/>
  <c r="L33" i="19" s="1"/>
  <c r="B35" i="19" l="1"/>
  <c r="K34" i="19"/>
  <c r="L34" i="19" s="1"/>
  <c r="B36" i="19" l="1"/>
  <c r="K35" i="19"/>
  <c r="L35" i="19" s="1"/>
  <c r="B37" i="19" l="1"/>
  <c r="K36" i="19"/>
  <c r="L36" i="19" s="1"/>
  <c r="B38" i="19" l="1"/>
  <c r="K37" i="19"/>
  <c r="L37" i="19" s="1"/>
  <c r="B39" i="19" l="1"/>
  <c r="K38" i="19"/>
  <c r="L38" i="19" s="1"/>
  <c r="B40" i="19" l="1"/>
  <c r="K39" i="19"/>
  <c r="L39" i="19" s="1"/>
  <c r="B41" i="19" l="1"/>
  <c r="K40" i="19"/>
  <c r="L40" i="19" s="1"/>
  <c r="B42" i="19" l="1"/>
  <c r="K41" i="19"/>
  <c r="L41" i="19" s="1"/>
  <c r="B43" i="19" l="1"/>
  <c r="K42" i="19"/>
  <c r="L42" i="19" s="1"/>
  <c r="B44" i="19" l="1"/>
  <c r="K43" i="19"/>
  <c r="L43" i="19" s="1"/>
  <c r="B45" i="19" l="1"/>
  <c r="K44" i="19"/>
  <c r="L44" i="19" s="1"/>
  <c r="B15" i="20" l="1"/>
  <c r="K45" i="19"/>
  <c r="L45" i="19" s="1"/>
  <c r="L48" i="19" s="1"/>
  <c r="L29" i="13" l="1"/>
  <c r="L13" i="20"/>
  <c r="B16" i="20"/>
  <c r="K15" i="20"/>
  <c r="B17" i="20" l="1"/>
  <c r="K16" i="20"/>
  <c r="L15" i="20"/>
  <c r="L16" i="20" l="1"/>
  <c r="B18" i="20"/>
  <c r="K17" i="20"/>
  <c r="B19" i="20" l="1"/>
  <c r="K18" i="20"/>
  <c r="L17" i="20"/>
  <c r="L18" i="20" l="1"/>
  <c r="B20" i="20"/>
  <c r="K19" i="20"/>
  <c r="L19" i="20" l="1"/>
  <c r="B21" i="20"/>
  <c r="K20" i="20"/>
  <c r="L20" i="20" s="1"/>
  <c r="B22" i="20" l="1"/>
  <c r="K21" i="20"/>
  <c r="L21" i="20" s="1"/>
  <c r="B23" i="20" l="1"/>
  <c r="K22" i="20"/>
  <c r="L22" i="20" s="1"/>
  <c r="B24" i="20" l="1"/>
  <c r="K23" i="20"/>
  <c r="L23" i="20" s="1"/>
  <c r="B25" i="20" l="1"/>
  <c r="K24" i="20"/>
  <c r="L24" i="20" s="1"/>
  <c r="B26" i="20" l="1"/>
  <c r="K25" i="20"/>
  <c r="L25" i="20" s="1"/>
  <c r="B27" i="20" l="1"/>
  <c r="K26" i="20"/>
  <c r="L26" i="20" s="1"/>
  <c r="B28" i="20" l="1"/>
  <c r="K27" i="20"/>
  <c r="L27" i="20" s="1"/>
  <c r="B29" i="20" l="1"/>
  <c r="K28" i="20"/>
  <c r="L28" i="20" s="1"/>
  <c r="B30" i="20" l="1"/>
  <c r="K29" i="20"/>
  <c r="L29" i="20" s="1"/>
  <c r="B31" i="20" l="1"/>
  <c r="K30" i="20"/>
  <c r="L30" i="20" s="1"/>
  <c r="B32" i="20" l="1"/>
  <c r="K31" i="20"/>
  <c r="L31" i="20" s="1"/>
  <c r="B33" i="20" l="1"/>
  <c r="K32" i="20"/>
  <c r="L32" i="20" s="1"/>
  <c r="B34" i="20" l="1"/>
  <c r="K33" i="20"/>
  <c r="L33" i="20" s="1"/>
  <c r="B35" i="20" l="1"/>
  <c r="K34" i="20"/>
  <c r="L34" i="20" s="1"/>
  <c r="B36" i="20" l="1"/>
  <c r="K35" i="20"/>
  <c r="L35" i="20" s="1"/>
  <c r="B37" i="20" l="1"/>
  <c r="K36" i="20"/>
  <c r="L36" i="20" s="1"/>
  <c r="B38" i="20" l="1"/>
  <c r="K37" i="20"/>
  <c r="L37" i="20" s="1"/>
  <c r="B39" i="20" l="1"/>
  <c r="K38" i="20"/>
  <c r="L38" i="20" s="1"/>
  <c r="B40" i="20" l="1"/>
  <c r="K39" i="20"/>
  <c r="L39" i="20" s="1"/>
  <c r="B41" i="20" l="1"/>
  <c r="K40" i="20"/>
  <c r="L40" i="20" s="1"/>
  <c r="B42" i="20" l="1"/>
  <c r="K41" i="20"/>
  <c r="L41" i="20" s="1"/>
  <c r="B43" i="20" l="1"/>
  <c r="K42" i="20"/>
  <c r="L42" i="20" s="1"/>
  <c r="B44" i="20" l="1"/>
  <c r="K43" i="20"/>
  <c r="L43" i="20" s="1"/>
  <c r="B45" i="20" l="1"/>
  <c r="K44" i="20"/>
  <c r="L44" i="20" s="1"/>
  <c r="B15" i="21" l="1"/>
  <c r="K45" i="20"/>
  <c r="L45" i="20" s="1"/>
  <c r="L48" i="20" s="1"/>
  <c r="L31" i="13" l="1"/>
  <c r="L13" i="21"/>
  <c r="B16" i="21"/>
  <c r="K15" i="21"/>
  <c r="B17" i="21" l="1"/>
  <c r="K16" i="21"/>
  <c r="L15" i="21"/>
  <c r="B18" i="21" l="1"/>
  <c r="K17" i="21"/>
  <c r="L16" i="21"/>
  <c r="B19" i="21" l="1"/>
  <c r="K18" i="21"/>
  <c r="L17" i="21"/>
  <c r="L18" i="21" l="1"/>
  <c r="B20" i="21"/>
  <c r="K19" i="21"/>
  <c r="B21" i="21" l="1"/>
  <c r="K20" i="21"/>
  <c r="L19" i="21"/>
  <c r="L20" i="21" l="1"/>
  <c r="B22" i="21"/>
  <c r="K21" i="21"/>
  <c r="B23" i="21" l="1"/>
  <c r="K22" i="21"/>
  <c r="L21" i="21"/>
  <c r="L22" i="21" l="1"/>
  <c r="B24" i="21"/>
  <c r="K23" i="21"/>
  <c r="B25" i="21" l="1"/>
  <c r="K24" i="21"/>
  <c r="L23" i="21"/>
  <c r="L24" i="21" l="1"/>
  <c r="B26" i="21"/>
  <c r="K25" i="21"/>
  <c r="B27" i="21" l="1"/>
  <c r="K26" i="21"/>
  <c r="L25" i="21"/>
  <c r="L26" i="21" l="1"/>
  <c r="B28" i="21"/>
  <c r="K27" i="21"/>
  <c r="B29" i="21" l="1"/>
  <c r="K28" i="21"/>
  <c r="L27" i="21"/>
  <c r="L28" i="21" l="1"/>
  <c r="B30" i="21"/>
  <c r="K29" i="21"/>
  <c r="B31" i="21" l="1"/>
  <c r="K30" i="21"/>
  <c r="L29" i="21"/>
  <c r="L30" i="21" l="1"/>
  <c r="B32" i="21"/>
  <c r="K31" i="21"/>
  <c r="B33" i="21" l="1"/>
  <c r="K32" i="21"/>
  <c r="L31" i="21"/>
  <c r="L32" i="21" l="1"/>
  <c r="B34" i="21"/>
  <c r="K33" i="21"/>
  <c r="B35" i="21" l="1"/>
  <c r="K34" i="21"/>
  <c r="L33" i="21"/>
  <c r="L34" i="21" l="1"/>
  <c r="B36" i="21"/>
  <c r="K35" i="21"/>
  <c r="B37" i="21" l="1"/>
  <c r="K36" i="21"/>
  <c r="L35" i="21"/>
  <c r="L36" i="21" l="1"/>
  <c r="B38" i="21"/>
  <c r="K37" i="21"/>
  <c r="B39" i="21" l="1"/>
  <c r="K38" i="21"/>
  <c r="L37" i="21"/>
  <c r="L38" i="21" l="1"/>
  <c r="B40" i="21"/>
  <c r="K39" i="21"/>
  <c r="B41" i="21" l="1"/>
  <c r="K40" i="21"/>
  <c r="L39" i="21"/>
  <c r="L40" i="21" l="1"/>
  <c r="B42" i="21"/>
  <c r="K41" i="21"/>
  <c r="B43" i="21" l="1"/>
  <c r="K42" i="21"/>
  <c r="L41" i="21"/>
  <c r="L42" i="21" l="1"/>
  <c r="B44" i="21"/>
  <c r="K43" i="21"/>
  <c r="B15" i="22" l="1"/>
  <c r="K44" i="21"/>
  <c r="L43" i="21"/>
  <c r="L44" i="21" l="1"/>
  <c r="L47" i="21" s="1"/>
  <c r="B16" i="22"/>
  <c r="K15" i="22"/>
  <c r="B17" i="22" l="1"/>
  <c r="K16" i="22"/>
  <c r="L13" i="22"/>
  <c r="L15" i="22" s="1"/>
  <c r="L33" i="13"/>
  <c r="L16" i="22" l="1"/>
  <c r="B18" i="22"/>
  <c r="K17" i="22"/>
  <c r="B19" i="22" l="1"/>
  <c r="K18" i="22"/>
  <c r="L17" i="22"/>
  <c r="L18" i="22" l="1"/>
  <c r="B20" i="22"/>
  <c r="K19" i="22"/>
  <c r="L19" i="22" l="1"/>
  <c r="B21" i="22"/>
  <c r="K20" i="22"/>
  <c r="L20" i="22" s="1"/>
  <c r="B22" i="22" l="1"/>
  <c r="K21" i="22"/>
  <c r="L21" i="22" s="1"/>
  <c r="B23" i="22" l="1"/>
  <c r="K22" i="22"/>
  <c r="L22" i="22" s="1"/>
  <c r="B24" i="22" l="1"/>
  <c r="K23" i="22"/>
  <c r="L23" i="22" s="1"/>
  <c r="B25" i="22" l="1"/>
  <c r="K24" i="22"/>
  <c r="L24" i="22" s="1"/>
  <c r="B26" i="22" l="1"/>
  <c r="K25" i="22"/>
  <c r="L25" i="22" s="1"/>
  <c r="B27" i="22" l="1"/>
  <c r="K26" i="22"/>
  <c r="L26" i="22" s="1"/>
  <c r="B28" i="22" l="1"/>
  <c r="K27" i="22"/>
  <c r="L27" i="22" s="1"/>
  <c r="B29" i="22" l="1"/>
  <c r="K28" i="22"/>
  <c r="L28" i="22" s="1"/>
  <c r="B30" i="22" l="1"/>
  <c r="K29" i="22"/>
  <c r="L29" i="22" s="1"/>
  <c r="B31" i="22" l="1"/>
  <c r="K30" i="22"/>
  <c r="L30" i="22" s="1"/>
  <c r="B32" i="22" l="1"/>
  <c r="K31" i="22"/>
  <c r="L31" i="22" s="1"/>
  <c r="B33" i="22" l="1"/>
  <c r="K32" i="22"/>
  <c r="L32" i="22" s="1"/>
  <c r="B34" i="22" l="1"/>
  <c r="K33" i="22"/>
  <c r="L33" i="22" s="1"/>
  <c r="B35" i="22" l="1"/>
  <c r="K34" i="22"/>
  <c r="L34" i="22" s="1"/>
  <c r="B36" i="22" l="1"/>
  <c r="K35" i="22"/>
  <c r="L35" i="22" s="1"/>
  <c r="B37" i="22" l="1"/>
  <c r="K36" i="22"/>
  <c r="L36" i="22" s="1"/>
  <c r="B38" i="22" l="1"/>
  <c r="K37" i="22"/>
  <c r="L37" i="22" s="1"/>
  <c r="B39" i="22" l="1"/>
  <c r="K38" i="22"/>
  <c r="L38" i="22" s="1"/>
  <c r="B40" i="22" l="1"/>
  <c r="K39" i="22"/>
  <c r="L39" i="22" s="1"/>
  <c r="B41" i="22" l="1"/>
  <c r="K40" i="22"/>
  <c r="L40" i="22" s="1"/>
  <c r="B42" i="22" l="1"/>
  <c r="K41" i="22"/>
  <c r="L41" i="22" s="1"/>
  <c r="B43" i="22" l="1"/>
  <c r="K42" i="22"/>
  <c r="L42" i="22" s="1"/>
  <c r="B44" i="22" l="1"/>
  <c r="K43" i="22"/>
  <c r="L43" i="22" s="1"/>
  <c r="B45" i="22" l="1"/>
  <c r="K44" i="22"/>
  <c r="L44" i="22" s="1"/>
  <c r="B15" i="23" l="1"/>
  <c r="K45" i="22"/>
  <c r="L45" i="22" s="1"/>
  <c r="L48" i="22" s="1"/>
  <c r="L13" i="23" l="1"/>
  <c r="L35" i="13"/>
  <c r="B16" i="23"/>
  <c r="K15" i="23"/>
  <c r="B17" i="23" l="1"/>
  <c r="K16" i="23"/>
  <c r="L15" i="23"/>
  <c r="L16" i="23" l="1"/>
  <c r="B18" i="23"/>
  <c r="K17" i="23"/>
  <c r="B19" i="23" l="1"/>
  <c r="K18" i="23"/>
  <c r="L17" i="23"/>
  <c r="L18" i="23" l="1"/>
  <c r="B20" i="23"/>
  <c r="K19" i="23"/>
  <c r="L19" i="23" s="1"/>
  <c r="B21" i="23" l="1"/>
  <c r="K20" i="23"/>
  <c r="L20" i="23" s="1"/>
  <c r="B22" i="23" l="1"/>
  <c r="K21" i="23"/>
  <c r="L21" i="23" s="1"/>
  <c r="B23" i="23" l="1"/>
  <c r="K22" i="23"/>
  <c r="L22" i="23" s="1"/>
  <c r="B24" i="23" l="1"/>
  <c r="K23" i="23"/>
  <c r="L23" i="23" s="1"/>
  <c r="B25" i="23" l="1"/>
  <c r="K24" i="23"/>
  <c r="L24" i="23" s="1"/>
  <c r="B26" i="23" l="1"/>
  <c r="K25" i="23"/>
  <c r="L25" i="23" s="1"/>
  <c r="B27" i="23" l="1"/>
  <c r="K26" i="23"/>
  <c r="L26" i="23" s="1"/>
  <c r="B28" i="23" l="1"/>
  <c r="K27" i="23"/>
  <c r="L27" i="23" s="1"/>
  <c r="B29" i="23" l="1"/>
  <c r="K28" i="23"/>
  <c r="L28" i="23" s="1"/>
  <c r="B30" i="23" l="1"/>
  <c r="K29" i="23"/>
  <c r="L29" i="23" s="1"/>
  <c r="B31" i="23" l="1"/>
  <c r="K30" i="23"/>
  <c r="L30" i="23" s="1"/>
  <c r="B32" i="23" l="1"/>
  <c r="K31" i="23"/>
  <c r="L31" i="23" s="1"/>
  <c r="B33" i="23" l="1"/>
  <c r="K32" i="23"/>
  <c r="L32" i="23" s="1"/>
  <c r="B34" i="23" l="1"/>
  <c r="K33" i="23"/>
  <c r="L33" i="23" s="1"/>
  <c r="B35" i="23" l="1"/>
  <c r="K34" i="23"/>
  <c r="L34" i="23" s="1"/>
  <c r="B36" i="23" l="1"/>
  <c r="K35" i="23"/>
  <c r="L35" i="23" s="1"/>
  <c r="B37" i="23" l="1"/>
  <c r="K36" i="23"/>
  <c r="L36" i="23" s="1"/>
  <c r="B38" i="23" l="1"/>
  <c r="K37" i="23"/>
  <c r="L37" i="23" s="1"/>
  <c r="B39" i="23" l="1"/>
  <c r="K38" i="23"/>
  <c r="L38" i="23" s="1"/>
  <c r="B40" i="23" l="1"/>
  <c r="K39" i="23"/>
  <c r="L39" i="23" s="1"/>
  <c r="B41" i="23" l="1"/>
  <c r="K40" i="23"/>
  <c r="L40" i="23" s="1"/>
  <c r="B42" i="23" l="1"/>
  <c r="K41" i="23"/>
  <c r="L41" i="23" s="1"/>
  <c r="B43" i="23" l="1"/>
  <c r="K42" i="23"/>
  <c r="L42" i="23" s="1"/>
  <c r="B44" i="23" l="1"/>
  <c r="K43" i="23"/>
  <c r="L43" i="23" s="1"/>
  <c r="B15" i="24" l="1"/>
  <c r="K44" i="23"/>
  <c r="L44" i="23" s="1"/>
  <c r="L47" i="23" s="1"/>
  <c r="L37" i="13" l="1"/>
  <c r="L13" i="24"/>
  <c r="B16" i="24"/>
  <c r="K15" i="24"/>
  <c r="L15" i="24" l="1"/>
  <c r="B17" i="24"/>
  <c r="K16" i="24"/>
  <c r="B18" i="24" l="1"/>
  <c r="K17" i="24"/>
  <c r="L16" i="24"/>
  <c r="L17" i="24" l="1"/>
  <c r="B19" i="24"/>
  <c r="K18" i="24"/>
  <c r="B20" i="24" l="1"/>
  <c r="K19" i="24"/>
  <c r="L18" i="24"/>
  <c r="L19" i="24" l="1"/>
  <c r="B21" i="24"/>
  <c r="K20" i="24"/>
  <c r="B22" i="24" l="1"/>
  <c r="K21" i="24"/>
  <c r="L20" i="24"/>
  <c r="L21" i="24" l="1"/>
  <c r="B23" i="24"/>
  <c r="K22" i="24"/>
  <c r="B24" i="24" l="1"/>
  <c r="K23" i="24"/>
  <c r="L22" i="24"/>
  <c r="L23" i="24" l="1"/>
  <c r="B25" i="24"/>
  <c r="K24" i="24"/>
  <c r="B26" i="24" l="1"/>
  <c r="K25" i="24"/>
  <c r="L24" i="24"/>
  <c r="L25" i="24" l="1"/>
  <c r="B27" i="24"/>
  <c r="K26" i="24"/>
  <c r="B28" i="24" l="1"/>
  <c r="K27" i="24"/>
  <c r="L26" i="24"/>
  <c r="L27" i="24" l="1"/>
  <c r="B29" i="24"/>
  <c r="K28" i="24"/>
  <c r="B30" i="24" l="1"/>
  <c r="K29" i="24"/>
  <c r="L28" i="24"/>
  <c r="L29" i="24" l="1"/>
  <c r="B31" i="24"/>
  <c r="K30" i="24"/>
  <c r="B32" i="24" l="1"/>
  <c r="K31" i="24"/>
  <c r="L30" i="24"/>
  <c r="L31" i="24" l="1"/>
  <c r="B33" i="24"/>
  <c r="K32" i="24"/>
  <c r="B34" i="24" l="1"/>
  <c r="K33" i="24"/>
  <c r="L32" i="24"/>
  <c r="L33" i="24" l="1"/>
  <c r="B35" i="24"/>
  <c r="K34" i="24"/>
  <c r="B36" i="24" l="1"/>
  <c r="K35" i="24"/>
  <c r="L34" i="24"/>
  <c r="L35" i="24" l="1"/>
  <c r="B37" i="24"/>
  <c r="K36" i="24"/>
  <c r="B38" i="24" l="1"/>
  <c r="K37" i="24"/>
  <c r="L36" i="24"/>
  <c r="L37" i="24" l="1"/>
  <c r="B39" i="24"/>
  <c r="K38" i="24"/>
  <c r="B40" i="24" l="1"/>
  <c r="K39" i="24"/>
  <c r="L38" i="24"/>
  <c r="L39" i="24" l="1"/>
  <c r="B41" i="24"/>
  <c r="K40" i="24"/>
  <c r="B42" i="24" l="1"/>
  <c r="K41" i="24"/>
  <c r="L40" i="24"/>
  <c r="L41" i="24" l="1"/>
  <c r="B43" i="24"/>
  <c r="K42" i="24"/>
  <c r="B44" i="24" l="1"/>
  <c r="K43" i="24"/>
  <c r="L42" i="24"/>
  <c r="L43" i="24" l="1"/>
  <c r="B45" i="24"/>
  <c r="K45" i="24" s="1"/>
  <c r="K44" i="24"/>
  <c r="L44" i="24" l="1"/>
  <c r="L45" i="24" s="1"/>
  <c r="L48" i="24" s="1"/>
  <c r="L39" i="13" s="1"/>
  <c r="L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1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1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1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C7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Wochenarbeitszeit</t>
        </r>
        <r>
          <rPr>
            <sz val="9"/>
            <color indexed="81"/>
            <rFont val="Segoe UI"/>
            <family val="2"/>
          </rPr>
          <t xml:space="preserve">
Vertraglich vereinbarte Wochenarbeitszeit (Zusammenzug aller täglichen Wochen Sollzeiten)</t>
        </r>
      </text>
    </comment>
    <comment ref="N7" authorId="0" shapeId="0" xr:uid="{00000000-0006-0000-01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1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1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1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1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1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1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B15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Erster Wochentag vom Jahr?</t>
        </r>
      </text>
    </comment>
    <comment ref="L48" authorId="0" shapeId="0" xr:uid="{00000000-0006-0000-01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A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A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A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A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A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A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A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A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A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A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A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A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A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B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B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B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B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B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B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B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B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B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B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B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B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B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B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C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C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C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C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C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C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C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C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C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C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C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C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C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C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2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2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2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2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2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2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2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2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2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2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2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A43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Schaltjahr?</t>
        </r>
      </text>
    </comment>
    <comment ref="L46" authorId="0" shapeId="0" xr:uid="{00000000-0006-0000-0200-000013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3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3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3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3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3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3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3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3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3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3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3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3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4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4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4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4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4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4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4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4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4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4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4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4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5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5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5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5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5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5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5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5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5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5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5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5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6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6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6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6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6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6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6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6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6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6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6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6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7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7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7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7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7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7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7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7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7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7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7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7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8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8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8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8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8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8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8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8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8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8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8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8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8" authorId="0" shapeId="0" xr:uid="{00000000-0006-0000-08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Franziska Contessi</author>
    <author>Jomar Stirnimann</author>
  </authors>
  <commentList>
    <comment ref="J3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" authorId="0" shapeId="0" xr:uid="{00000000-0006-0000-0900-000002000000}">
      <text>
        <r>
          <rPr>
            <b/>
            <sz val="9"/>
            <color indexed="81"/>
            <rFont val="Segoe UI"/>
            <family val="2"/>
          </rPr>
          <t>Sollzeit in Dezimal eingeben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5" authorId="0" shapeId="0" xr:uid="{00000000-0006-0000-0900-000003000000}">
      <text>
        <r>
          <rPr>
            <b/>
            <sz val="11"/>
            <color indexed="81"/>
            <rFont val="Segoe UI"/>
            <family val="2"/>
          </rPr>
          <t>Ferien-Kontrolle gem. Art. 33 GAV</t>
        </r>
        <r>
          <rPr>
            <sz val="11"/>
            <color indexed="81"/>
            <rFont val="Segoe UI"/>
            <family val="2"/>
          </rPr>
          <t xml:space="preserve">
Erfassung mittels "Absenz halber/ganzer Tag"</t>
        </r>
      </text>
    </comment>
    <comment ref="O5" authorId="0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Bezahlte Urlaubstage gem. Art. 34 GAV
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N6" authorId="0" shapeId="0" xr:uid="{00000000-0006-0000-0900-000005000000}">
      <text>
        <r>
          <rPr>
            <b/>
            <sz val="11"/>
            <color indexed="81"/>
            <rFont val="Segoe UI"/>
            <family val="2"/>
          </rPr>
          <t>Feiertags-Kontrolle gem. Art. 33</t>
        </r>
        <r>
          <rPr>
            <sz val="11"/>
            <color indexed="81"/>
            <rFont val="Segoe UI"/>
            <family val="2"/>
          </rPr>
          <t xml:space="preserve">
Feiertage welche gem. kantonaler Gesetzgebung dem Sonntag gleichgestellt sind.
Erfassung mittels "Absenz halber/ganzer Tag"</t>
        </r>
      </text>
    </comment>
    <comment ref="O6" authorId="0" shapeId="0" xr:uid="{00000000-0006-0000-0900-000006000000}">
      <text>
        <r>
          <rPr>
            <b/>
            <sz val="11"/>
            <color indexed="81"/>
            <rFont val="Segoe UI"/>
            <family val="2"/>
          </rPr>
          <t>Mutterschaft-Urlaub gem. Art. 44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A7" authorId="1" shapeId="0" xr:uid="{00000000-0006-0000-0900-000007000000}">
      <text>
        <r>
          <rPr>
            <b/>
            <sz val="9"/>
            <color indexed="81"/>
            <rFont val="Segoe UI"/>
            <family val="2"/>
          </rPr>
          <t xml:space="preserve">Wochenarbeitszeit
</t>
        </r>
        <r>
          <rPr>
            <sz val="9"/>
            <color indexed="81"/>
            <rFont val="Segoe UI"/>
            <family val="2"/>
          </rPr>
          <t>Vertraglich vereinbarte Wochenarbeitszeit (Zusammenzug aller täglichen Wochen Sollzeiten)</t>
        </r>
      </text>
    </comment>
    <comment ref="N7" authorId="0" shapeId="0" xr:uid="{00000000-0006-0000-0900-000008000000}">
      <text>
        <r>
          <rPr>
            <b/>
            <sz val="11"/>
            <color indexed="81"/>
            <rFont val="Segoe UI"/>
            <family val="2"/>
          </rPr>
          <t>Absenz aufgrund Krankheit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7" authorId="0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Tagungen und Kurse gem. Art. 35.2 GAV
</t>
        </r>
        <r>
          <rPr>
            <sz val="11"/>
            <color indexed="81"/>
            <rFont val="Segoe UI"/>
            <family val="2"/>
          </rPr>
          <t>Die "Sollzeit pro Wochentag" wird in der Regel durch diese Absenz nicht verändert, sofern die Arbeitgeberin den Lohnausfall  trägt und dies vereinbart hat.</t>
        </r>
      </text>
    </comment>
    <comment ref="N8" authorId="1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Kurzabsenz:
</t>
        </r>
        <r>
          <rPr>
            <sz val="11"/>
            <color indexed="81"/>
            <rFont val="Segoe UI"/>
            <family val="2"/>
          </rPr>
          <t>Wenn Mitarbeitende während der Arbeitszeit kurzzeitig nicht am Arbeitsort war, um privaten Verpflichtungen nachzukommen.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>Freier Wochentag</t>
        </r>
        <r>
          <rPr>
            <sz val="11"/>
            <color indexed="81"/>
            <rFont val="Segoe UI"/>
            <family val="2"/>
          </rPr>
          <t xml:space="preserve">
Die Absenz für dieser Tag kann für den Zusammenzug in der Übersicht mittels "Tages-Absenz, halb/ganz" erfasst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9" authorId="0" shapeId="0" xr:uid="{00000000-0006-0000-0900-00000C000000}">
      <text>
        <r>
          <rPr>
            <b/>
            <sz val="11"/>
            <color indexed="81"/>
            <rFont val="Segoe UI"/>
            <family val="2"/>
          </rPr>
          <t>Berufsunfall oder Nicht-Betriebsunfall</t>
        </r>
        <r>
          <rPr>
            <sz val="11"/>
            <color indexed="81"/>
            <rFont val="Segoe UI"/>
            <family val="2"/>
          </rPr>
          <t xml:space="preserve">
Die "Sollzeit pro Wochentag" wird in der Regel durch diese Absenz nicht verändert.</t>
        </r>
      </text>
    </comment>
    <comment ref="O9" authorId="0" shapeId="0" xr:uid="{00000000-0006-0000-0900-00000D000000}">
      <text>
        <r>
          <rPr>
            <b/>
            <sz val="11"/>
            <color indexed="81"/>
            <rFont val="Segoe UI"/>
            <family val="2"/>
          </rPr>
          <t>Kompensation von Überstundenarbeit gem. Art. 25.3 GAV</t>
        </r>
        <r>
          <rPr>
            <sz val="11"/>
            <color indexed="81"/>
            <rFont val="Segoe UI"/>
            <family val="2"/>
          </rPr>
          <t xml:space="preserve">
</t>
        </r>
      </text>
    </comment>
    <comment ref="A11" authorId="0" shapeId="0" xr:uid="{00000000-0006-0000-0900-00000E000000}">
      <text>
        <r>
          <rPr>
            <sz val="11"/>
            <color indexed="81"/>
            <rFont val="Segoe UI"/>
            <family val="2"/>
          </rPr>
          <t>Die Datumserfassung kann auch im Format "00.00.0000" erfolgen.</t>
        </r>
      </text>
    </comment>
    <comment ref="B11" authorId="0" shapeId="0" xr:uid="{00000000-0006-0000-0900-00000F000000}">
      <text>
        <r>
          <rPr>
            <sz val="11"/>
            <color indexed="81"/>
            <rFont val="Segoe UI"/>
            <family val="2"/>
          </rPr>
          <t>Die Erfassung des Wochentages ist fakultativ.</t>
        </r>
      </text>
    </comment>
    <comment ref="I11" authorId="0" shapeId="0" xr:uid="{00000000-0006-0000-0900-000010000000}">
      <text>
        <r>
          <rPr>
            <b/>
            <sz val="11"/>
            <color indexed="81"/>
            <rFont val="Segoe UI"/>
            <family val="2"/>
          </rPr>
          <t>Erfassung der Absenzdauer (Dezimalwert) welche den Saldo beinflussen, z.B.</t>
        </r>
        <r>
          <rPr>
            <sz val="11"/>
            <color indexed="81"/>
            <rFont val="Segoe UI"/>
            <family val="2"/>
          </rPr>
          <t>:
- Kurzabsenz
- Krankheit (zum Ausgleich der Tages-Sollzeit)
- Unfall/Nicht-Betriebsunfall (zum Ausgleich der Tages-Sollzeit)
- Tagungen/Kurse (sofern durch Arbeitgeber getragen)</t>
        </r>
      </text>
    </comment>
    <comment ref="L11" authorId="0" shapeId="0" xr:uid="{00000000-0006-0000-0900-000011000000}">
      <text>
        <r>
          <rPr>
            <b/>
            <sz val="11"/>
            <color indexed="81"/>
            <rFont val="Segoe UI"/>
            <family val="2"/>
          </rPr>
          <t>Kompensations-Saldo in Dezimalwert</t>
        </r>
      </text>
    </comment>
    <comment ref="L47" authorId="0" shapeId="0" xr:uid="{00000000-0006-0000-0900-000012000000}">
      <text>
        <r>
          <rPr>
            <sz val="9"/>
            <color indexed="81"/>
            <rFont val="Segoe UI"/>
            <family val="2"/>
          </rPr>
          <t>Der Saldo Monatsende wird automatisch auf den nächsten Monat übertragen.</t>
        </r>
      </text>
    </comment>
  </commentList>
</comments>
</file>

<file path=xl/sharedStrings.xml><?xml version="1.0" encoding="utf-8"?>
<sst xmlns="http://schemas.openxmlformats.org/spreadsheetml/2006/main" count="607" uniqueCount="93">
  <si>
    <t>Montag</t>
  </si>
  <si>
    <t>Freitag</t>
  </si>
  <si>
    <t>Dienstag</t>
  </si>
  <si>
    <t>Samstag</t>
  </si>
  <si>
    <t>Mittwoch</t>
  </si>
  <si>
    <t>Sonntag</t>
  </si>
  <si>
    <t>Donnerstag</t>
  </si>
  <si>
    <t>Datum</t>
  </si>
  <si>
    <t>Wochentag</t>
  </si>
  <si>
    <t>Beginn</t>
  </si>
  <si>
    <t>Ende</t>
  </si>
  <si>
    <t>Saldo</t>
  </si>
  <si>
    <t>Bemerkungen</t>
  </si>
  <si>
    <t>Name/Vorname</t>
  </si>
  <si>
    <t>Wochenarbeitszeit</t>
  </si>
  <si>
    <t>FE = Ferien</t>
  </si>
  <si>
    <t>FT = Feiertag</t>
  </si>
  <si>
    <t>KR = Krankheit</t>
  </si>
  <si>
    <t>MU = Mutterschaft</t>
  </si>
  <si>
    <t>UN = Unfall</t>
  </si>
  <si>
    <t>KO = Kompensation</t>
  </si>
  <si>
    <t>TK = Tagungen/Kurse</t>
  </si>
  <si>
    <t>Sollzeit</t>
  </si>
  <si>
    <t>Arbeitspensum</t>
  </si>
  <si>
    <t>BE = Bez. Urlaubstage</t>
  </si>
  <si>
    <t>Tages-
Differenz</t>
  </si>
  <si>
    <t>Saldo Monatsende</t>
  </si>
  <si>
    <t>Persönliche Angaben</t>
  </si>
  <si>
    <t>Arbeitszeit Dokumentation</t>
  </si>
  <si>
    <t>Januar</t>
  </si>
  <si>
    <t xml:space="preserve">Datum und Unterschrift MitarbeiterIn: </t>
  </si>
  <si>
    <t>Pause
Beginn</t>
  </si>
  <si>
    <t>Pause
Ende</t>
  </si>
  <si>
    <t>Halber Tag</t>
  </si>
  <si>
    <t>Ganzer Tag</t>
  </si>
  <si>
    <t>Ferien</t>
  </si>
  <si>
    <t>Absenzgrund</t>
  </si>
  <si>
    <t>Absenzgründe</t>
  </si>
  <si>
    <t>MO</t>
  </si>
  <si>
    <t>DO</t>
  </si>
  <si>
    <t>FR</t>
  </si>
  <si>
    <t>SA</t>
  </si>
  <si>
    <t>SO</t>
  </si>
  <si>
    <t>DI</t>
  </si>
  <si>
    <t>MI</t>
  </si>
  <si>
    <t>Tages-Absenz
halb/ganz</t>
  </si>
  <si>
    <t>Freier Wochentag</t>
  </si>
  <si>
    <t>Name</t>
  </si>
  <si>
    <t>Vorname</t>
  </si>
  <si>
    <t>Strasse</t>
  </si>
  <si>
    <t>PLZ</t>
  </si>
  <si>
    <t>Ort</t>
  </si>
  <si>
    <t>Geburtsdatum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</si>
  <si>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</si>
  <si>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</si>
  <si>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</si>
  <si>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</si>
  <si>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</si>
  <si>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</si>
  <si>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</si>
  <si>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</si>
  <si>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</si>
  <si>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</si>
  <si>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</si>
  <si>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</t>
  </si>
  <si>
    <t>Legende</t>
  </si>
  <si>
    <t>FE</t>
  </si>
  <si>
    <t>FT</t>
  </si>
  <si>
    <t>KR</t>
  </si>
  <si>
    <t>UN</t>
  </si>
  <si>
    <t>BE</t>
  </si>
  <si>
    <t>KO</t>
  </si>
  <si>
    <t>TK</t>
  </si>
  <si>
    <t>MU</t>
  </si>
  <si>
    <t>Total</t>
  </si>
  <si>
    <t>Muster</t>
  </si>
  <si>
    <t>Maria</t>
  </si>
  <si>
    <t>Ferientage/Jahr</t>
  </si>
  <si>
    <t>AHV-Nr.</t>
  </si>
  <si>
    <t>Land</t>
  </si>
  <si>
    <t>Saldo aus Vormonat</t>
  </si>
  <si>
    <t>Geleistete Arbeitszeit</t>
  </si>
  <si>
    <t>KA = Kurzabsenz</t>
  </si>
  <si>
    <t>FW = Freier Wochentag</t>
  </si>
  <si>
    <t>KA</t>
  </si>
  <si>
    <t>FW</t>
  </si>
  <si>
    <t>variabel</t>
  </si>
  <si>
    <t>Kompensationssaldo Vorjahr</t>
  </si>
  <si>
    <t>Arbeitszeitdokumentation</t>
  </si>
  <si>
    <t>Datum und Unterschrift MitarbeiterIn:</t>
  </si>
  <si>
    <t>Erläuterung</t>
  </si>
  <si>
    <t>Zeitumrechnung</t>
  </si>
  <si>
    <t>Absenzdauer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</si>
</sst>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9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4" xfId="0" applyFont="1" applyBorder="1"/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164" fontId="8" fillId="11" borderId="3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1" fillId="0" borderId="4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4" fillId="16" borderId="0" xfId="0" applyFont="1" applyFill="1"/>
    <xf numFmtId="0" fontId="14" fillId="16" borderId="0" xfId="0" applyFont="1" applyFill="1" applyBorder="1" applyAlignment="1"/>
    <xf numFmtId="0" fontId="14" fillId="16" borderId="0" xfId="0" applyFont="1" applyFill="1" applyBorder="1" applyAlignment="1">
      <alignment horizontal="left"/>
    </xf>
    <xf numFmtId="0" fontId="14" fillId="16" borderId="0" xfId="0" applyFont="1" applyFill="1" applyAlignment="1"/>
    <xf numFmtId="0" fontId="14" fillId="16" borderId="0" xfId="0" applyFont="1" applyFill="1" applyBorder="1"/>
    <xf numFmtId="0" fontId="14" fillId="16" borderId="0" xfId="0" applyFont="1" applyFill="1" applyBorder="1" applyProtection="1">
      <protection hidden="1"/>
    </xf>
    <xf numFmtId="0" fontId="14" fillId="17" borderId="0" xfId="0" applyFont="1" applyFill="1" applyBorder="1" applyProtection="1">
      <protection hidden="1"/>
    </xf>
    <xf numFmtId="20" fontId="9" fillId="9" borderId="45" xfId="0" applyNumberFormat="1" applyFont="1" applyFill="1" applyBorder="1" applyAlignment="1" applyProtection="1">
      <alignment horizontal="center" vertical="center"/>
      <protection locked="0"/>
    </xf>
    <xf numFmtId="20" fontId="9" fillId="9" borderId="47" xfId="0" applyNumberFormat="1" applyFont="1" applyFill="1" applyBorder="1" applyAlignment="1" applyProtection="1">
      <alignment horizontal="center" vertical="center"/>
      <protection locked="0"/>
    </xf>
    <xf numFmtId="165" fontId="11" fillId="0" borderId="4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0" fillId="16" borderId="0" xfId="0" applyFill="1"/>
    <xf numFmtId="0" fontId="8" fillId="9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0" borderId="0" xfId="0" applyFont="1"/>
    <xf numFmtId="0" fontId="0" fillId="0" borderId="2" xfId="0" applyBorder="1"/>
    <xf numFmtId="0" fontId="14" fillId="16" borderId="2" xfId="0" applyFont="1" applyFill="1" applyBorder="1"/>
    <xf numFmtId="0" fontId="14" fillId="16" borderId="2" xfId="0" applyFont="1" applyFill="1" applyBorder="1" applyAlignment="1"/>
    <xf numFmtId="0" fontId="0" fillId="16" borderId="2" xfId="0" applyFill="1" applyBorder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15" fillId="0" borderId="14" xfId="0" applyFont="1" applyBorder="1"/>
    <xf numFmtId="0" fontId="13" fillId="0" borderId="0" xfId="0" applyFont="1" applyFill="1" applyBorder="1" applyAlignment="1" applyProtection="1">
      <alignment vertical="center"/>
      <protection locked="0"/>
    </xf>
    <xf numFmtId="0" fontId="13" fillId="9" borderId="35" xfId="0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12" fillId="9" borderId="47" xfId="0" applyFont="1" applyFill="1" applyBorder="1" applyAlignment="1" applyProtection="1">
      <alignment horizontal="center" vertical="center"/>
      <protection locked="0"/>
    </xf>
    <xf numFmtId="0" fontId="12" fillId="9" borderId="48" xfId="0" applyFont="1" applyFill="1" applyBorder="1" applyAlignment="1" applyProtection="1">
      <alignment horizontal="center" vertical="center"/>
      <protection locked="0"/>
    </xf>
    <xf numFmtId="0" fontId="12" fillId="9" borderId="49" xfId="0" applyFont="1" applyFill="1" applyBorder="1" applyAlignment="1" applyProtection="1">
      <alignment horizontal="center" vertical="center"/>
      <protection locked="0"/>
    </xf>
    <xf numFmtId="0" fontId="12" fillId="9" borderId="45" xfId="0" applyFont="1" applyFill="1" applyBorder="1" applyAlignment="1" applyProtection="1">
      <alignment horizontal="center" vertical="center"/>
      <protection locked="0"/>
    </xf>
    <xf numFmtId="0" fontId="12" fillId="9" borderId="46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2" fontId="0" fillId="0" borderId="5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9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0" fillId="0" borderId="45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14" fillId="16" borderId="0" xfId="0" applyFont="1" applyFill="1" applyAlignment="1">
      <alignment horizontal="left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37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11" fillId="0" borderId="5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center" vertical="center"/>
      <protection locked="0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9" borderId="42" xfId="0" applyFill="1" applyBorder="1" applyAlignment="1" applyProtection="1">
      <alignment horizontal="center" vertical="center"/>
      <protection locked="0"/>
    </xf>
    <xf numFmtId="0" fontId="0" fillId="9" borderId="43" xfId="0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49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12" fillId="9" borderId="42" xfId="0" applyFont="1" applyFill="1" applyBorder="1" applyAlignment="1" applyProtection="1">
      <alignment horizontal="center" vertical="center"/>
      <protection locked="0"/>
    </xf>
    <xf numFmtId="0" fontId="12" fillId="9" borderId="43" xfId="0" applyFont="1" applyFill="1" applyBorder="1" applyAlignment="1" applyProtection="1">
      <alignment horizontal="center" vertical="center"/>
      <protection locked="0"/>
    </xf>
    <xf numFmtId="0" fontId="12" fillId="9" borderId="4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51"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 patternType="solid">
          <fgColor auto="1"/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9.JPG"/><Relationship Id="rId1" Type="http://schemas.openxmlformats.org/officeDocument/2006/relationships/image" Target="../media/image14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198707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450" y="9503606"/>
          <a:ext cx="1927881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41590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5815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281738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</xdr:row>
          <xdr:rowOff>190500</xdr:rowOff>
        </xdr:from>
        <xdr:to>
          <xdr:col>22</xdr:col>
          <xdr:colOff>1676400</xdr:colOff>
          <xdr:row>19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9525</xdr:rowOff>
        </xdr:from>
        <xdr:to>
          <xdr:col>20</xdr:col>
          <xdr:colOff>685800</xdr:colOff>
          <xdr:row>36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Normal="100" zoomScalePageLayoutView="115" workbookViewId="0">
      <selection sqref="A1:L1"/>
    </sheetView>
  </sheetViews>
  <sheetFormatPr baseColWidth="10" defaultColWidth="11.42578125" defaultRowHeight="15" x14ac:dyDescent="0.25"/>
  <cols>
    <col min="1" max="1" width="13.28515625" customWidth="1"/>
    <col min="2" max="9" width="4.85546875" customWidth="1"/>
    <col min="10" max="10" width="3.7109375" hidden="1" customWidth="1"/>
    <col min="11" max="12" width="4.855468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88" t="s">
        <v>88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33"/>
      <c r="N1" s="122"/>
      <c r="O1" s="134">
        <v>2025</v>
      </c>
      <c r="P1" s="122"/>
      <c r="Q1" s="130" t="s">
        <v>90</v>
      </c>
    </row>
    <row r="3" spans="1:17" ht="15.75" thickBot="1" x14ac:dyDescent="0.3"/>
    <row r="4" spans="1:17" ht="18.75" x14ac:dyDescent="0.3">
      <c r="A4" s="154" t="s">
        <v>47</v>
      </c>
      <c r="B4" s="155"/>
      <c r="C4" s="172" t="s">
        <v>75</v>
      </c>
      <c r="D4" s="172"/>
      <c r="E4" s="172"/>
      <c r="F4" s="172"/>
      <c r="G4" s="172"/>
      <c r="H4" s="172"/>
      <c r="I4" s="173"/>
      <c r="J4" s="165" t="s">
        <v>49</v>
      </c>
      <c r="K4" s="166"/>
      <c r="L4" s="167"/>
      <c r="M4" s="189"/>
      <c r="N4" s="190"/>
      <c r="O4" s="190"/>
      <c r="P4" s="191"/>
    </row>
    <row r="5" spans="1:17" ht="18.75" x14ac:dyDescent="0.3">
      <c r="A5" s="156" t="s">
        <v>48</v>
      </c>
      <c r="B5" s="157"/>
      <c r="C5" s="174" t="s">
        <v>76</v>
      </c>
      <c r="D5" s="174"/>
      <c r="E5" s="174"/>
      <c r="F5" s="174"/>
      <c r="G5" s="174"/>
      <c r="H5" s="174"/>
      <c r="I5" s="175"/>
      <c r="J5" s="162" t="s">
        <v>50</v>
      </c>
      <c r="K5" s="163"/>
      <c r="L5" s="164"/>
      <c r="M5" s="199"/>
      <c r="N5" s="200"/>
      <c r="O5" s="200"/>
      <c r="P5" s="201"/>
    </row>
    <row r="6" spans="1:17" ht="18.75" x14ac:dyDescent="0.3">
      <c r="A6" s="156" t="s">
        <v>52</v>
      </c>
      <c r="B6" s="157"/>
      <c r="C6" s="174"/>
      <c r="D6" s="174"/>
      <c r="E6" s="174"/>
      <c r="F6" s="174"/>
      <c r="G6" s="174"/>
      <c r="H6" s="174"/>
      <c r="I6" s="175"/>
      <c r="J6" s="162" t="s">
        <v>51</v>
      </c>
      <c r="K6" s="163"/>
      <c r="L6" s="164"/>
      <c r="M6" s="199"/>
      <c r="N6" s="200"/>
      <c r="O6" s="200"/>
      <c r="P6" s="201"/>
    </row>
    <row r="7" spans="1:17" ht="19.5" thickBot="1" x14ac:dyDescent="0.3">
      <c r="A7" s="160" t="s">
        <v>78</v>
      </c>
      <c r="B7" s="161"/>
      <c r="C7" s="182"/>
      <c r="D7" s="183"/>
      <c r="E7" s="183"/>
      <c r="F7" s="183"/>
      <c r="G7" s="183"/>
      <c r="H7" s="183"/>
      <c r="I7" s="184"/>
      <c r="J7" s="185" t="s">
        <v>79</v>
      </c>
      <c r="K7" s="186"/>
      <c r="L7" s="187"/>
      <c r="M7" s="196"/>
      <c r="N7" s="197"/>
      <c r="O7" s="197"/>
      <c r="P7" s="198"/>
    </row>
    <row r="8" spans="1:17" ht="8.25" customHeight="1" thickBot="1" x14ac:dyDescent="0.35">
      <c r="A8" s="92"/>
      <c r="B8" s="92"/>
      <c r="C8" s="92"/>
      <c r="D8" s="92"/>
      <c r="E8" s="89"/>
      <c r="F8" s="89"/>
      <c r="G8" s="89"/>
    </row>
    <row r="9" spans="1:17" ht="18.75" x14ac:dyDescent="0.3">
      <c r="A9" s="168" t="s">
        <v>23</v>
      </c>
      <c r="B9" s="169"/>
      <c r="C9" s="169"/>
      <c r="D9" s="169"/>
      <c r="E9" s="169"/>
      <c r="F9" s="170"/>
      <c r="G9" s="205">
        <v>100</v>
      </c>
      <c r="H9" s="206"/>
      <c r="I9" s="207"/>
    </row>
    <row r="10" spans="1:17" ht="18.75" x14ac:dyDescent="0.3">
      <c r="A10" s="140" t="s">
        <v>77</v>
      </c>
      <c r="B10" s="141"/>
      <c r="C10" s="141"/>
      <c r="D10" s="141"/>
      <c r="E10" s="141"/>
      <c r="F10" s="142"/>
      <c r="G10" s="149">
        <v>25</v>
      </c>
      <c r="H10" s="150"/>
      <c r="I10" s="151"/>
    </row>
    <row r="11" spans="1:17" ht="18.75" x14ac:dyDescent="0.3">
      <c r="A11" s="140" t="s">
        <v>46</v>
      </c>
      <c r="B11" s="141"/>
      <c r="C11" s="141"/>
      <c r="D11" s="141"/>
      <c r="E11" s="141"/>
      <c r="F11" s="142"/>
      <c r="G11" s="149" t="s">
        <v>86</v>
      </c>
      <c r="H11" s="150"/>
      <c r="I11" s="151"/>
    </row>
    <row r="12" spans="1:17" ht="19.5" thickBot="1" x14ac:dyDescent="0.35">
      <c r="A12" s="143" t="s">
        <v>87</v>
      </c>
      <c r="B12" s="144"/>
      <c r="C12" s="144"/>
      <c r="D12" s="144"/>
      <c r="E12" s="144"/>
      <c r="F12" s="145"/>
      <c r="G12" s="146">
        <v>0</v>
      </c>
      <c r="H12" s="147"/>
      <c r="I12" s="148"/>
    </row>
    <row r="14" spans="1:17" ht="15.75" thickBot="1" x14ac:dyDescent="0.3"/>
    <row r="15" spans="1:17" ht="15.75" thickBot="1" x14ac:dyDescent="0.3">
      <c r="A15" s="102" t="s">
        <v>64</v>
      </c>
      <c r="B15" s="100" t="s">
        <v>66</v>
      </c>
      <c r="C15" s="100" t="s">
        <v>67</v>
      </c>
      <c r="D15" s="100" t="s">
        <v>68</v>
      </c>
      <c r="E15" s="100" t="s">
        <v>69</v>
      </c>
      <c r="F15" s="100" t="s">
        <v>70</v>
      </c>
      <c r="G15" s="100" t="s">
        <v>73</v>
      </c>
      <c r="H15" s="100" t="s">
        <v>84</v>
      </c>
      <c r="I15" s="100" t="s">
        <v>85</v>
      </c>
      <c r="J15" s="100" t="s">
        <v>71</v>
      </c>
      <c r="K15" s="100" t="s">
        <v>72</v>
      </c>
      <c r="L15" s="192" t="s">
        <v>11</v>
      </c>
      <c r="M15" s="193"/>
      <c r="N15" s="176" t="s">
        <v>12</v>
      </c>
      <c r="O15" s="177"/>
      <c r="P15" s="178"/>
    </row>
    <row r="16" spans="1:17" ht="6" customHeight="1" x14ac:dyDescent="0.25">
      <c r="A16" s="97"/>
      <c r="B16" s="98"/>
      <c r="C16" s="98"/>
      <c r="D16" s="98"/>
      <c r="E16" s="98"/>
      <c r="F16" s="98"/>
      <c r="G16" s="98"/>
      <c r="J16" s="98"/>
      <c r="K16" s="98"/>
      <c r="L16" s="98"/>
      <c r="M16" s="98"/>
      <c r="N16" s="98"/>
      <c r="O16" s="98"/>
      <c r="P16" s="99"/>
    </row>
    <row r="17" spans="1:17" ht="19.5" x14ac:dyDescent="0.3">
      <c r="A17" s="94" t="s">
        <v>29</v>
      </c>
      <c r="B17" s="103">
        <f>COUNTIFS(Januar!$G$15:$G$45,"FE = Ferien",Januar!$H$15:$H$45,"Halber Tag")*0.5+COUNTIFS(Januar!$G$15:$G$45,"FE = Ferien",Januar!$H$15:$H$45,"Ganzer Tag")</f>
        <v>0</v>
      </c>
      <c r="C17" s="103">
        <f>COUNTIFS(Januar!$G$15:$G$45,"FT = Feiertag",Januar!$H$15:$H$45,"Halber Tag")*0.5+COUNTIFS(Januar!$G$15:$G$45,"FT = Feiertag",Januar!$H$15:$H$45,"Ganzer Tag")</f>
        <v>0</v>
      </c>
      <c r="D17" s="103">
        <f>COUNTIF(Januar!$G$15:$G$45,"KR = Krankheit")</f>
        <v>0</v>
      </c>
      <c r="E17" s="103">
        <f>COUNTIF(Januar!$G$15:$G$45,"UN = Unfall")</f>
        <v>0</v>
      </c>
      <c r="F17" s="103">
        <f>COUNTIF(Januar!$G$15:$G$45,"BE = Bez. Urlaubstage")</f>
        <v>0</v>
      </c>
      <c r="G17" s="103">
        <f>COUNTIF(Januar!$G$15:$G$45,"MU = Mutterschaft")</f>
        <v>0</v>
      </c>
      <c r="H17" s="103">
        <f>COUNTIF(Januar!$G$15:$G$45,"KA = Kurzabsenz")</f>
        <v>0</v>
      </c>
      <c r="I17" s="103">
        <f>COUNTIFS(Januar!$G$15:$G$45,"FW = Freier Wochentag",Januar!$H$15:$H$45,"Halber Tag")*0.5+COUNTIFS(Januar!$G$15:$G$45,"FW = Freier Wochentag",Januar!$H$15:$H$45,"Ganzer Tag")</f>
        <v>0</v>
      </c>
      <c r="J17" s="103">
        <f>SUMIF(Januar!$G$15:$G$45,"KO = Kompensation",Januar!$I$15:$I$45)*24</f>
        <v>0</v>
      </c>
      <c r="K17" s="103">
        <f>SUMIF(Januar!$G$15:$G$45,"TK = Tagungen/Kurse",Januar!$I$15:$I$45)*24</f>
        <v>0</v>
      </c>
      <c r="L17" s="158">
        <f>Januar!L48</f>
        <v>0</v>
      </c>
      <c r="M17" s="159"/>
      <c r="N17" s="179"/>
      <c r="O17" s="180"/>
      <c r="P17" s="181"/>
    </row>
    <row r="18" spans="1:17" ht="6" customHeight="1" x14ac:dyDescent="0.25">
      <c r="A18" s="93"/>
      <c r="L18" s="95"/>
      <c r="M18" s="101"/>
      <c r="N18" s="123"/>
      <c r="O18" s="123"/>
      <c r="P18" s="124"/>
    </row>
    <row r="19" spans="1:17" ht="19.5" x14ac:dyDescent="0.3">
      <c r="A19" s="94" t="s">
        <v>53</v>
      </c>
      <c r="B19" s="103">
        <f>COUNTIFS(Februar!$G$15:$G$46,"FE = Ferien",Februar!$H$15:$H$46,"Halber Tag")*0.5+COUNTIFS(Februar!$G$15:$G$46,"FE = Ferien",Februar!$H$15:$H$46,"Ganzer Tag")</f>
        <v>0</v>
      </c>
      <c r="C19" s="103">
        <f>COUNTIFS(Februar!$G$15:$G$46,"FT = Feiertag",Februar!$H$15:$H$46,"Halber Tag")*0.5+COUNTIFS(Februar!$G$15:$G$46,"FT = Feiertag",Februar!$H$15:$H$46,"Ganzer Tag")</f>
        <v>0</v>
      </c>
      <c r="D19" s="103">
        <f>COUNTIF(Februar!$G$15:$G$46,"KR = Krankheit")</f>
        <v>0</v>
      </c>
      <c r="E19" s="103">
        <f>COUNTIF(Februar!$G$15:$G$46,"UN = Unfall")</f>
        <v>0</v>
      </c>
      <c r="F19" s="103">
        <f>COUNTIF(Februar!$G$15:$G$46,"BE = Bez. Urlaubstage")</f>
        <v>0</v>
      </c>
      <c r="G19" s="103">
        <f>COUNTIF(Februar!$G$15:$G$46,"MU = Mutterschaft")</f>
        <v>0</v>
      </c>
      <c r="H19" s="103">
        <f>COUNTIF(Februar!$G$15:$G$46,"KA = Kurzabsenz")</f>
        <v>0</v>
      </c>
      <c r="I19" s="103">
        <f>COUNTIFS(Februar!$G$15:$G$46,"FW = Freier Wochentag",Februar!$H$15:$H$46,"Halber Tag")*0.5+COUNTIFS(Februar!$G$15:$G$46,"FW = Freier Wochentag",Februar!$H$15:$H$46,"Ganzer Tag")</f>
        <v>0</v>
      </c>
      <c r="J19" s="103">
        <f>SUMIF(Februar!$G$15:$G$46,"KO = Kompensation",Februar!$I$15:$I$46)*24</f>
        <v>0</v>
      </c>
      <c r="K19" s="103">
        <f>SUMIF(Februar!$G$15:$G$46,"TK = Tagungen/Kurse",Februar!$I$15:$I$46)*24</f>
        <v>0</v>
      </c>
      <c r="L19" s="158">
        <f>Februar!L46</f>
        <v>0</v>
      </c>
      <c r="M19" s="159"/>
      <c r="N19" s="179"/>
      <c r="O19" s="180"/>
      <c r="P19" s="181"/>
    </row>
    <row r="20" spans="1:17" ht="6" customHeight="1" x14ac:dyDescent="0.25">
      <c r="A20" s="93"/>
      <c r="L20" s="95"/>
      <c r="M20" s="101"/>
      <c r="N20" s="123"/>
      <c r="O20" s="123"/>
      <c r="P20" s="124"/>
    </row>
    <row r="21" spans="1:17" ht="19.5" x14ac:dyDescent="0.3">
      <c r="A21" s="94" t="s">
        <v>54</v>
      </c>
      <c r="B21" s="103">
        <f>COUNTIFS(März!$G$15:$G$45,"FE = Ferien",März!$H$15:$H$45,"Halber Tag")*0.5+COUNTIFS(März!$G$15:$G$45,"FE = Ferien",März!$H$15:$H$45,"Ganzer Tag")</f>
        <v>0</v>
      </c>
      <c r="C21" s="103">
        <f>COUNTIFS(März!$G$15:$G$45,"FT = Feiertag",März!$H$15:$H$45,"Halber Tag")*0.5+COUNTIFS(März!$G$15:$G$45,"FT = Feiertag",März!$H$15:$H$45,"Ganzer Tag")</f>
        <v>0</v>
      </c>
      <c r="D21" s="103">
        <f>COUNTIF(März!$G$15:$G$45,"KR = Krankheit")</f>
        <v>0</v>
      </c>
      <c r="E21" s="103">
        <f>COUNTIF(März!$G$15:$G$45,"UN = Unfall")</f>
        <v>0</v>
      </c>
      <c r="F21" s="103">
        <f>COUNTIF(März!$G$15:$G$45,"BE = Bez. Urlaubstage")</f>
        <v>0</v>
      </c>
      <c r="G21" s="103">
        <f>COUNTIF(März!$G$15:$G$45,"MU = Mutterschaft")</f>
        <v>0</v>
      </c>
      <c r="H21" s="103">
        <f>COUNTIF(März!$G$15:$G$45,"KA = Kurzabsenz")</f>
        <v>0</v>
      </c>
      <c r="I21" s="103">
        <f>COUNTIFS(März!$G$15:$G$45,"FW = Freier Wochentag",März!$H$15:$H$45,"Halber Tag")*0.5+COUNTIFS(März!$G$15:$G$45,"FW = Freier Wochentag",März!$H$15:$H$45,"Ganzer Tag")</f>
        <v>0</v>
      </c>
      <c r="J21" s="103">
        <f>SUMIF(März!$G$15:$G$45,"KO = Kompensation",März!$I$15:$I$45)*24</f>
        <v>0</v>
      </c>
      <c r="K21" s="103">
        <f>SUMIF(März!$G$15:$G$45,"TK = Tagungen/Kurse",März!$I$15:$I$45)*24</f>
        <v>0</v>
      </c>
      <c r="L21" s="158">
        <f>März!L48</f>
        <v>0</v>
      </c>
      <c r="M21" s="159"/>
      <c r="N21" s="179"/>
      <c r="O21" s="180"/>
      <c r="P21" s="181"/>
      <c r="Q21" s="130" t="s">
        <v>91</v>
      </c>
    </row>
    <row r="22" spans="1:17" ht="6" customHeight="1" x14ac:dyDescent="0.25">
      <c r="A22" s="93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101"/>
      <c r="N22" s="123"/>
      <c r="O22" s="123"/>
      <c r="P22" s="124"/>
    </row>
    <row r="23" spans="1:17" ht="19.5" x14ac:dyDescent="0.3">
      <c r="A23" s="94" t="s">
        <v>55</v>
      </c>
      <c r="B23" s="103">
        <f>COUNTIFS(April!$G$15:$G$45,"FE = Ferien",April!$H$15:$H$45,"Halber Tag")*0.5+COUNTIFS(April!$G$15:$G$45,"FE = Ferien",April!$H$15:$H$45,"Ganzer Tag")</f>
        <v>0</v>
      </c>
      <c r="C23" s="103">
        <f>COUNTIFS(April!$G$15:$G$45,"FT = Feiertag",April!$H$15:$H$45,"Halber Tag")*0.5+COUNTIFS(April!$G$15:$G$45,"FT = Feiertag",April!$H$15:$H$45,"Ganzer Tag")</f>
        <v>0</v>
      </c>
      <c r="D23" s="103">
        <f>COUNTIF(April!$G$15:$G$45,"KR = Krankheit")</f>
        <v>0</v>
      </c>
      <c r="E23" s="103">
        <f>COUNTIF(April!$G$15:$G$45,"UN = Unfall")</f>
        <v>0</v>
      </c>
      <c r="F23" s="103">
        <f>COUNTIF(April!$G$15:$G$45,"BE = Bez. Urlaubstage")</f>
        <v>0</v>
      </c>
      <c r="G23" s="103">
        <f>COUNTIF(April!$G$15:$G$45,"MU = Mutterschaft")</f>
        <v>0</v>
      </c>
      <c r="H23" s="103">
        <f>COUNTIF(April!$G$15:$G$45,"KA = Kurzabsenz")</f>
        <v>0</v>
      </c>
      <c r="I23" s="103">
        <f>COUNTIFS(April!$G$15:$G$45,"FW = Freier Wochentag",April!$H$15:$H$45,"Halber Tag")*0.5+COUNTIFS(April!$G$15:$G$45,"FW = Freier Wochentag",April!$H$15:$H$45,"Ganzer Tag")</f>
        <v>0</v>
      </c>
      <c r="J23" s="103">
        <f>SUMIF(April!$G$15:$G$45,"KO = Kompensation",April!$I$15:$I$45)*24</f>
        <v>0</v>
      </c>
      <c r="K23" s="103">
        <f>SUMIF(April!$G$15:$G$45,"TK = Tagungen/Kurse",April!$I$15:$I$45)*24</f>
        <v>0</v>
      </c>
      <c r="L23" s="158">
        <f>April!L47</f>
        <v>0</v>
      </c>
      <c r="M23" s="159"/>
      <c r="N23" s="179"/>
      <c r="O23" s="180"/>
      <c r="P23" s="181"/>
    </row>
    <row r="24" spans="1:17" ht="6" customHeight="1" x14ac:dyDescent="0.25">
      <c r="A24" s="93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101"/>
      <c r="N24" s="123"/>
      <c r="O24" s="123"/>
      <c r="P24" s="124"/>
    </row>
    <row r="25" spans="1:17" ht="19.5" x14ac:dyDescent="0.3">
      <c r="A25" s="94" t="s">
        <v>56</v>
      </c>
      <c r="B25" s="103">
        <f>COUNTIFS(Mai!$G$15:$G$45,"FE = Ferien",Mai!$H$15:$H$45,"Halber Tag")*0.5+COUNTIFS(Mai!$G$15:$G$45,"FE = Ferien",Mai!$H$15:$H$45,"Ganzer Tag")</f>
        <v>0</v>
      </c>
      <c r="C25" s="103">
        <f>COUNTIFS(Mai!$G$15:$G$45,"FT = Feiertag",Mai!$H$15:$H$45,"Halber Tag")*0.5+COUNTIFS(Mai!$G$15:$G$45,"FT = Feiertag",Mai!$H$15:$H$45,"Ganzer Tag")</f>
        <v>0</v>
      </c>
      <c r="D25" s="103">
        <f>COUNTIF(Mai!$G$15:$G$45,"KR = Krankheit")</f>
        <v>0</v>
      </c>
      <c r="E25" s="103">
        <f>COUNTIF(Mai!$G$15:$G$45,"UN = Unfall")</f>
        <v>0</v>
      </c>
      <c r="F25" s="103">
        <f>COUNTIF(Mai!$G$15:$G$45,"BE = Bez. Urlaubstage")</f>
        <v>0</v>
      </c>
      <c r="G25" s="103">
        <f>COUNTIF(Mai!$G$15:$G$45,"MU = Mutterschaft")</f>
        <v>0</v>
      </c>
      <c r="H25" s="103">
        <f>COUNTIF(Mai!$G$15:$G$45,"KA = Kurzabsenz")</f>
        <v>0</v>
      </c>
      <c r="I25" s="103">
        <f>COUNTIFS(Mai!$G$15:$G$45,"FW = Freier Wochentag",Mai!$H$15:$H$45,"Halber Tag")*0.5+COUNTIFS(Mai!$G$15:$G$45,"FW = Freier Wochentag",Mai!$H$15:$H$45,"Ganzer Tag")</f>
        <v>0</v>
      </c>
      <c r="J25" s="103">
        <f>SUMIF(Mai!$G$15:$G$45,"KO = Kompensation",Mai!$I$15:$I$45)*24</f>
        <v>0</v>
      </c>
      <c r="K25" s="103">
        <f>SUMIF(Mai!$G$15:$G$45,"TK = Tagungen/Kurse",Mai!$I$15:$I$45)*24</f>
        <v>0</v>
      </c>
      <c r="L25" s="158">
        <f>Mai!L48</f>
        <v>0</v>
      </c>
      <c r="M25" s="159"/>
      <c r="N25" s="179"/>
      <c r="O25" s="180"/>
      <c r="P25" s="181"/>
    </row>
    <row r="26" spans="1:17" ht="6" customHeight="1" x14ac:dyDescent="0.25">
      <c r="A26" s="93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101"/>
      <c r="N26" s="123"/>
      <c r="O26" s="123"/>
      <c r="P26" s="124"/>
    </row>
    <row r="27" spans="1:17" ht="19.5" x14ac:dyDescent="0.3">
      <c r="A27" s="94" t="s">
        <v>57</v>
      </c>
      <c r="B27" s="103">
        <f>COUNTIFS(Juni!$G$15:$G$45,"FE = Ferien",Juni!$H$15:$H$45,"Halber Tag")*0.5+COUNTIFS(Juni!$G$15:$G$45,"FE = Ferien",Juni!$H$15:$H$45,"Ganzer Tag")</f>
        <v>0</v>
      </c>
      <c r="C27" s="103">
        <f>COUNTIFS(Juni!$G$15:$G$45,"FT = Feiertag",Juni!$H$15:$H$45,"Halber Tag")*0.5+COUNTIFS(Juni!$G$15:$G$45,"FT = Feiertag",Juni!$H$15:$H$45,"Ganzer Tag")</f>
        <v>0</v>
      </c>
      <c r="D27" s="103">
        <f>COUNTIF(Juni!$G$15:$G$45,"KR = Krankheit")</f>
        <v>0</v>
      </c>
      <c r="E27" s="103">
        <f>COUNTIF(Juni!$G$15:$G$45,"UN = Unfall")</f>
        <v>0</v>
      </c>
      <c r="F27" s="103">
        <f>COUNTIF(Juni!$G$15:$G$45,"BE = Bez. Urlaubstage")</f>
        <v>0</v>
      </c>
      <c r="G27" s="103">
        <f>COUNTIF(Juni!$G$15:$G$45,"MU = Mutterschaft")</f>
        <v>0</v>
      </c>
      <c r="H27" s="103">
        <f>COUNTIF(Juni!$G$15:$G$45,"KA = Kurzabsenz")</f>
        <v>0</v>
      </c>
      <c r="I27" s="103">
        <f>COUNTIFS(Juni!$G$15:$G$45,"FW = Freier Wochentag",Juni!$H$15:$H$45,"Halber Tag")*0.5+COUNTIFS(Juni!$G$15:$G$45,"FW = Freier Wochentag",Juni!$H$15:$H$45,"Ganzer Tag")</f>
        <v>0</v>
      </c>
      <c r="J27" s="103">
        <f>SUMIF(Juni!$G$15:$G$45,"KO = Kompensation",Juni!$I$15:$I$45)*24</f>
        <v>0</v>
      </c>
      <c r="K27" s="103">
        <f>SUMIF(Juni!$G$15:$G$45,"TK = Tagungen/Kurse",Juni!$I$15:$I$45)*24</f>
        <v>0</v>
      </c>
      <c r="L27" s="158">
        <f>Juni!L47</f>
        <v>0</v>
      </c>
      <c r="M27" s="159"/>
      <c r="N27" s="179"/>
      <c r="O27" s="180"/>
      <c r="P27" s="181"/>
    </row>
    <row r="28" spans="1:17" ht="6" customHeight="1" x14ac:dyDescent="0.25">
      <c r="A28" s="93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101"/>
      <c r="N28" s="123"/>
      <c r="O28" s="123"/>
      <c r="P28" s="124"/>
    </row>
    <row r="29" spans="1:17" ht="19.5" x14ac:dyDescent="0.3">
      <c r="A29" s="94" t="s">
        <v>58</v>
      </c>
      <c r="B29" s="103">
        <f>COUNTIFS(Juli!$G$15:$G$45,"FE = Ferien",Juli!$H$15:$H$45,"Halber Tag")*0.5+COUNTIFS(Juli!$G$15:$G$45,"FE = Ferien",Juli!$H$15:$H$45,"Ganzer Tag")</f>
        <v>0</v>
      </c>
      <c r="C29" s="103">
        <f>COUNTIFS(Juli!$G$15:$G$45,"FT = Feiertag",Juli!$H$15:$H$45,"Halber Tag")*0.5+COUNTIFS(Juli!$G$15:$G$45,"FT = Feiertag",Juli!$H$15:$H$45,"Ganzer Tag")</f>
        <v>0</v>
      </c>
      <c r="D29" s="103">
        <f>COUNTIF(Juli!$G$15:$G$45,"KR = Krankheit")</f>
        <v>0</v>
      </c>
      <c r="E29" s="103">
        <f>COUNTIF(Juli!$G$15:$G$45,"UN = Unfall")</f>
        <v>0</v>
      </c>
      <c r="F29" s="103">
        <f>COUNTIF(Juli!$G$15:$G$45,"BE = Bez. Urlaubstage")</f>
        <v>0</v>
      </c>
      <c r="G29" s="103">
        <f>COUNTIF(Juli!$G$15:$G$45,"MU = Mutterschaft")</f>
        <v>0</v>
      </c>
      <c r="H29" s="103">
        <f>COUNTIF(Juli!$G$15:$G$45,"KA = Kurzabsenz")</f>
        <v>0</v>
      </c>
      <c r="I29" s="103">
        <f>COUNTIFS(Juli!$G$15:$G$45,"FW = Freier Wochentag",Juli!$H$15:$H$45,"Halber Tag")*0.5+COUNTIFS(Juli!$G$15:$G$45,"FW = Freier Wochentag",Juli!$H$15:$H$45,"Ganzer Tag")</f>
        <v>0</v>
      </c>
      <c r="J29" s="103">
        <f>SUMIF(Juli!$G$15:$G$45,"KO = Kompensation",Juli!$I$15:$I$45)*24</f>
        <v>0</v>
      </c>
      <c r="K29" s="103">
        <f>SUMIF(Juli!$G$15:$G$45,"TK = Tagungen/Kurse",Juli!$I$15:$I$45)*24</f>
        <v>0</v>
      </c>
      <c r="L29" s="158">
        <f>Juli!L48</f>
        <v>0</v>
      </c>
      <c r="M29" s="159"/>
      <c r="N29" s="179"/>
      <c r="O29" s="180"/>
      <c r="P29" s="181"/>
    </row>
    <row r="30" spans="1:17" ht="6" customHeight="1" x14ac:dyDescent="0.25">
      <c r="A30" s="93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101"/>
      <c r="N30" s="123"/>
      <c r="O30" s="123"/>
      <c r="P30" s="124"/>
    </row>
    <row r="31" spans="1:17" ht="19.5" x14ac:dyDescent="0.3">
      <c r="A31" s="94" t="s">
        <v>59</v>
      </c>
      <c r="B31" s="103">
        <f>COUNTIFS(August!$G$15:$G$45,"FE = Ferien",August!$H$15:$H$45,"Halber Tag")*0.5+COUNTIFS(August!$G$15:$G$45,"FE = Ferien",August!$H$15:$H$45,"Ganzer Tag")</f>
        <v>0</v>
      </c>
      <c r="C31" s="103">
        <f>COUNTIFS(August!$G$15:$G$45,"FT = Feiertag",August!$H$15:$H$45,"Halber Tag")*0.5+COUNTIFS(August!$G$15:$G$45,"FT = Feiertag",August!$H$15:$H$45,"Ganzer Tag")</f>
        <v>0</v>
      </c>
      <c r="D31" s="103">
        <f>COUNTIF(August!$G$15:$G$45,"KR = Krankheit")</f>
        <v>0</v>
      </c>
      <c r="E31" s="103">
        <f>COUNTIF(August!$G$15:$G$45,"UN = Unfall")</f>
        <v>0</v>
      </c>
      <c r="F31" s="103">
        <f>COUNTIF(August!$G$15:$G$45,"BE = Bez. Urlaubstage")</f>
        <v>0</v>
      </c>
      <c r="G31" s="103">
        <f>COUNTIF(August!$G$15:$G$45,"MU = Mutterschaft")</f>
        <v>0</v>
      </c>
      <c r="H31" s="103">
        <f>COUNTIF(August!$G$15:$G$45,"KA = Kurzabsenz")</f>
        <v>0</v>
      </c>
      <c r="I31" s="103">
        <f>COUNTIFS(August!$G$15:$G$45,"FW = Freier Wochentag",August!$H$15:$H$45,"Halber Tag")*0.5+COUNTIFS(August!$G$15:$G$45,"FW = Freier Wochentag",August!$H$15:$H$45,"Ganzer Tag")</f>
        <v>0</v>
      </c>
      <c r="J31" s="103">
        <f>SUMIF(August!$G$15:$G$45,"KO = Kompensation",August!$I$15:$I$45)*24</f>
        <v>0</v>
      </c>
      <c r="K31" s="103">
        <f>SUMIF(August!$G$15:$G$45,"TK = Tagungen/Kurse",August!$I$15:$I$45)*24</f>
        <v>0</v>
      </c>
      <c r="L31" s="158">
        <f>August!L48</f>
        <v>0</v>
      </c>
      <c r="M31" s="159"/>
      <c r="N31" s="179"/>
      <c r="O31" s="180"/>
      <c r="P31" s="181"/>
    </row>
    <row r="32" spans="1:17" ht="6" customHeight="1" x14ac:dyDescent="0.25">
      <c r="A32" s="93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101"/>
      <c r="N32" s="123"/>
      <c r="O32" s="123"/>
      <c r="P32" s="124"/>
    </row>
    <row r="33" spans="1:16" ht="19.5" x14ac:dyDescent="0.3">
      <c r="A33" s="94" t="s">
        <v>60</v>
      </c>
      <c r="B33" s="103">
        <f>COUNTIFS(September!$G$15:$G$45,"FE = Ferien",September!$H$15:$H$45,"Halber Tag")*0.5+COUNTIFS(September!$G$15:$G$45,"FE = Ferien",September!$H$15:$H$45,"Ganzer Tag")</f>
        <v>0</v>
      </c>
      <c r="C33" s="103">
        <f>COUNTIFS(September!$G$15:$G$45,"FT = Feiertag",September!$H$15:$H$45,"Halber Tag")*0.5+COUNTIFS(September!$G$15:$G$45,"FT = Feiertag",September!$H$15:$H$45,"Ganzer Tag")</f>
        <v>0</v>
      </c>
      <c r="D33" s="103">
        <f>COUNTIF(September!$G$15:$G$45,"KR = Krankheit")</f>
        <v>0</v>
      </c>
      <c r="E33" s="103">
        <f>COUNTIF(September!$G$15:$G$45,"UN = Unfall")</f>
        <v>0</v>
      </c>
      <c r="F33" s="103">
        <f>COUNTIF(September!$G$15:$G$45,"BE = Bez. Urlaubstage")</f>
        <v>0</v>
      </c>
      <c r="G33" s="103">
        <f>COUNTIF(September!$G$15:$G$45,"MU = Mutterschaft")</f>
        <v>0</v>
      </c>
      <c r="H33" s="103">
        <f>COUNTIF(September!$G$15:$G$45,"KA = Kurzabsenz")</f>
        <v>0</v>
      </c>
      <c r="I33" s="103">
        <f>COUNTIFS(September!$G$15:$G$45,"FW = Freier Wochentag",September!$H$15:$H$45,"Halber Tag")*0.5+COUNTIFS(September!$G$15:$G$45,"FW = Freier Wochentag",September!$H$15:$H$45,"Ganzer Tag")</f>
        <v>0</v>
      </c>
      <c r="J33" s="103">
        <f>SUMIF(September!$G$15:$G$45,"KO = Kompensation",September!$I$15:$I$45)*24</f>
        <v>0</v>
      </c>
      <c r="K33" s="103">
        <f>SUMIF(September!$G$15:$G$45,"TK = Tagungen/Kurse",September!$I$15:$I$45)*24</f>
        <v>0</v>
      </c>
      <c r="L33" s="158">
        <f>September!L47</f>
        <v>0</v>
      </c>
      <c r="M33" s="159"/>
      <c r="N33" s="179"/>
      <c r="O33" s="180"/>
      <c r="P33" s="181"/>
    </row>
    <row r="34" spans="1:16" ht="6" customHeight="1" x14ac:dyDescent="0.25">
      <c r="A34" s="93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101"/>
      <c r="N34" s="123"/>
      <c r="O34" s="123"/>
      <c r="P34" s="124"/>
    </row>
    <row r="35" spans="1:16" ht="19.5" x14ac:dyDescent="0.3">
      <c r="A35" s="94" t="s">
        <v>61</v>
      </c>
      <c r="B35" s="103">
        <f>COUNTIFS(Oktober!$G$15:$G$45,"FE = Ferien",Oktober!$H$15:$H$45,"Halber Tag")*0.5+COUNTIFS(Oktober!$G$15:$G$45,"FE = Ferien",Oktober!$H$15:$H$45,"Ganzer Tag")</f>
        <v>0</v>
      </c>
      <c r="C35" s="103">
        <f>COUNTIFS(Oktober!$G$15:$G$45,"FT = Feiertag",Oktober!$H$15:$H$45,"Halber Tag")*0.5+COUNTIFS(Oktober!$G$15:$G$45,"FT = Feiertag",Oktober!$H$15:$H$45,"Ganzer Tag")</f>
        <v>0</v>
      </c>
      <c r="D35" s="103">
        <f>COUNTIF(Oktober!$G$15:$G$45,"KR = Krankheit")</f>
        <v>0</v>
      </c>
      <c r="E35" s="103">
        <f>COUNTIF(Oktober!$G$15:$G$45,"UN = Unfall")</f>
        <v>0</v>
      </c>
      <c r="F35" s="103">
        <f>COUNTIF(Oktober!$G$15:$G$45,"BE = Bez. Urlaubstage")</f>
        <v>0</v>
      </c>
      <c r="G35" s="103">
        <f>COUNTIF(Oktober!$G$15:$G$45,"MU = Mutterschaft")</f>
        <v>0</v>
      </c>
      <c r="H35" s="103">
        <f>COUNTIF(Oktober!$G$15:$G$45,"KA = Kurzabsenz")</f>
        <v>0</v>
      </c>
      <c r="I35" s="103">
        <f>COUNTIFS(Oktober!$G$15:$G$45,"FW = Freier Wochentag",Oktober!$H$15:$H$45,"Halber Tag")*0.5+COUNTIFS(Oktober!$G$15:$G$45,"FW = Freier Wochentag",Oktober!$H$15:$H$45,"Ganzer Tag")</f>
        <v>0</v>
      </c>
      <c r="J35" s="103">
        <f>SUMIF(Oktober!$G$15:$G$45,"KO = Kompensation",Oktober!$I$15:$I$45)*24</f>
        <v>0</v>
      </c>
      <c r="K35" s="103">
        <f>SUMIF(Oktober!$G$15:$G$45,"TK = Tagungen/Kurse",Oktober!$I$15:$I$45)*24</f>
        <v>0</v>
      </c>
      <c r="L35" s="158">
        <f>Oktober!L48</f>
        <v>0</v>
      </c>
      <c r="M35" s="159"/>
      <c r="N35" s="179"/>
      <c r="O35" s="180"/>
      <c r="P35" s="181"/>
    </row>
    <row r="36" spans="1:16" ht="6" customHeight="1" x14ac:dyDescent="0.25">
      <c r="A36" s="93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101"/>
      <c r="N36" s="123"/>
      <c r="O36" s="123"/>
      <c r="P36" s="124"/>
    </row>
    <row r="37" spans="1:16" ht="19.5" x14ac:dyDescent="0.3">
      <c r="A37" s="94" t="s">
        <v>62</v>
      </c>
      <c r="B37" s="103">
        <f>COUNTIFS(November!$G$15:$G$45,"FE = Ferien",November!$H$15:$H$45,"Halber Tag")*0.5+COUNTIFS(November!$G$15:$G$45,"FE = Ferien",November!$H$15:$H$45,"Ganzer Tag")</f>
        <v>0</v>
      </c>
      <c r="C37" s="103">
        <f>COUNTIFS(November!$G$15:$G$45,"FT = Feiertag",November!$H$15:$H$45,"Halber Tag")*0.5+COUNTIFS(November!$G$15:$G$45,"FT = Feiertag",November!$H$15:$H$45,"Ganzer Tag")</f>
        <v>0</v>
      </c>
      <c r="D37" s="103">
        <f>COUNTIF(November!$G$15:$G$45,"KR = Krankheit")</f>
        <v>0</v>
      </c>
      <c r="E37" s="103">
        <f>COUNTIF(November!$G$15:$G$45,"UN = Unfall")</f>
        <v>0</v>
      </c>
      <c r="F37" s="103">
        <f>COUNTIF(November!$G$15:$G$45,"BE = Bez. Urlaubstage")</f>
        <v>0</v>
      </c>
      <c r="G37" s="103">
        <f>COUNTIF(November!$G$15:$G$45,"MU = Mutterschaft")</f>
        <v>0</v>
      </c>
      <c r="H37" s="103">
        <f>COUNTIF(November!$G$15:$G$45,"KA = Kurzabsenz")</f>
        <v>0</v>
      </c>
      <c r="I37" s="103">
        <f>COUNTIFS(November!$G$15:$G$45,"FW = Freier Wochentag",November!$H$15:$H$45,"Halber Tag")*0.5+COUNTIFS(November!$G$15:$G$45,"FW = Freier Wochentag",November!$H$15:$H$45,"Ganzer Tag")</f>
        <v>0</v>
      </c>
      <c r="J37" s="103">
        <f>SUMIF(November!$G$15:$G$45,"KO = Kompensation",November!$I$15:$I$45)*24</f>
        <v>0</v>
      </c>
      <c r="K37" s="103">
        <f>SUMIF(November!$G$15:$G$45,"TK = Tagungen/Kurse",November!$I$15:$I$45)*24</f>
        <v>0</v>
      </c>
      <c r="L37" s="158">
        <f>November!L47</f>
        <v>0</v>
      </c>
      <c r="M37" s="159"/>
      <c r="N37" s="179"/>
      <c r="O37" s="180"/>
      <c r="P37" s="181"/>
    </row>
    <row r="38" spans="1:16" ht="6" customHeight="1" x14ac:dyDescent="0.25">
      <c r="A38" s="93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101"/>
      <c r="N38" s="123"/>
      <c r="O38" s="123"/>
      <c r="P38" s="124"/>
    </row>
    <row r="39" spans="1:16" ht="20.25" thickBot="1" x14ac:dyDescent="0.35">
      <c r="A39" s="96" t="s">
        <v>63</v>
      </c>
      <c r="B39" s="118">
        <f>COUNTIFS(Dezember!$G$15:$G$45,"FE = Ferien",Dezember!$H$15:$H$45,"Halber Tag")*0.5+COUNTIFS(Dezember!$G$15:$G$45,"FE = Ferien",Dezember!$H$15:$H$45,"Ganzer Tag")</f>
        <v>0</v>
      </c>
      <c r="C39" s="118">
        <f>COUNTIFS(Dezember!$G$15:$G$45,"FT = Feiertag",Dezember!$H$15:$H$45,"Halber Tag")*0.5+COUNTIFS(Dezember!$G$15:$G$45,"FT = Feiertag",Dezember!$H$15:$H$45,"Ganzer Tag")</f>
        <v>0</v>
      </c>
      <c r="D39" s="118">
        <f>COUNTIF(Dezember!$G$15:$G$45,"KR = Krankheit")</f>
        <v>0</v>
      </c>
      <c r="E39" s="118">
        <f>COUNTIF(Dezember!$G$15:$G$45,"UN = Unfall")</f>
        <v>0</v>
      </c>
      <c r="F39" s="118">
        <f>COUNTIF(Dezember!$G$15:$G$45,"BE = Bez. Urlaubstage")</f>
        <v>0</v>
      </c>
      <c r="G39" s="118">
        <f>COUNTIF(Dezember!$G$15:$G$45,"MU = Mutterschaft")</f>
        <v>0</v>
      </c>
      <c r="H39" s="118">
        <f>COUNTIF(Dezember!$G$15:$G$45,"KA = Kurzabsenz")</f>
        <v>0</v>
      </c>
      <c r="I39" s="118">
        <f>COUNTIFS(Dezember!$G$15:$G$45,"FW = Freier Wochentag",Dezember!$H$15:$H$45,"Halber Tag")*0.5+COUNTIFS(Dezember!$G$15:$G$45,"FW = Freier Wochentag",Dezember!$H$15:$H$45,"Ganzer Tag")</f>
        <v>0</v>
      </c>
      <c r="J39" s="118">
        <f>SUMIF(Dezember!$G$15:$G$45,"KO = Kompensation",Dezember!$I$15:$I$45)*24</f>
        <v>0</v>
      </c>
      <c r="K39" s="118">
        <f>SUMIF(Dezember!$G$15:$G$45,"TK = Tagungen/Kurse",Dezember!$I$15:$I$45)*24</f>
        <v>0</v>
      </c>
      <c r="L39" s="194">
        <f>Dezember!L48</f>
        <v>0</v>
      </c>
      <c r="M39" s="195"/>
      <c r="N39" s="202"/>
      <c r="O39" s="203"/>
      <c r="P39" s="204"/>
    </row>
    <row r="40" spans="1:16" ht="6" customHeight="1" thickBot="1" x14ac:dyDescent="0.3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</row>
    <row r="41" spans="1:16" ht="15.75" thickBot="1" x14ac:dyDescent="0.3">
      <c r="A41" s="102" t="s">
        <v>74</v>
      </c>
      <c r="B41" s="117">
        <f>SUM(B17:B39)</f>
        <v>0</v>
      </c>
      <c r="C41" s="117">
        <f t="shared" ref="C41:K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17">
        <f t="shared" si="0"/>
        <v>0</v>
      </c>
      <c r="L41" s="152">
        <f>L39</f>
        <v>0</v>
      </c>
      <c r="M41" s="153"/>
    </row>
    <row r="43" spans="1:16" x14ac:dyDescent="0.25">
      <c r="I43" s="108"/>
      <c r="J43" s="108"/>
      <c r="K43" s="108"/>
      <c r="L43" s="108"/>
      <c r="M43" s="108"/>
      <c r="N43" s="171" t="s">
        <v>65</v>
      </c>
      <c r="O43" s="171"/>
      <c r="P43" s="171"/>
    </row>
    <row r="44" spans="1:16" x14ac:dyDescent="0.25">
      <c r="I44" s="108">
        <v>29</v>
      </c>
      <c r="J44" s="108"/>
      <c r="K44" s="108"/>
      <c r="L44" s="108"/>
      <c r="M44" s="108"/>
      <c r="N44" s="109" t="s">
        <v>15</v>
      </c>
      <c r="O44" s="109"/>
      <c r="P44" s="109"/>
    </row>
    <row r="45" spans="1:16" x14ac:dyDescent="0.25">
      <c r="I45" s="119"/>
      <c r="J45" s="108"/>
      <c r="K45" s="108"/>
      <c r="L45" s="108"/>
      <c r="M45" s="108"/>
      <c r="N45" s="109" t="s">
        <v>16</v>
      </c>
      <c r="O45" s="109"/>
      <c r="P45" s="109"/>
    </row>
    <row r="46" spans="1:16" x14ac:dyDescent="0.25">
      <c r="A46" s="125" t="s">
        <v>89</v>
      </c>
      <c r="G46" s="126"/>
      <c r="H46" s="126"/>
      <c r="I46" s="129"/>
      <c r="J46" s="127"/>
      <c r="K46" s="127"/>
      <c r="L46" s="127"/>
      <c r="M46" s="127"/>
      <c r="N46" s="128" t="s">
        <v>17</v>
      </c>
      <c r="O46" s="128"/>
      <c r="P46" s="109"/>
    </row>
    <row r="47" spans="1:16" x14ac:dyDescent="0.25">
      <c r="I47" s="108" t="s">
        <v>38</v>
      </c>
      <c r="J47" s="108"/>
      <c r="K47" s="108"/>
      <c r="L47" s="108"/>
      <c r="M47" s="108"/>
      <c r="N47" s="109" t="s">
        <v>19</v>
      </c>
      <c r="O47" s="109"/>
      <c r="P47" s="109"/>
    </row>
    <row r="48" spans="1:16" x14ac:dyDescent="0.25">
      <c r="H48" s="4"/>
      <c r="I48" s="112" t="s">
        <v>43</v>
      </c>
      <c r="J48" s="112"/>
      <c r="K48" s="112"/>
      <c r="L48" s="112"/>
      <c r="M48" s="112"/>
      <c r="N48" s="109" t="s">
        <v>24</v>
      </c>
      <c r="O48" s="109"/>
      <c r="P48" s="109"/>
    </row>
    <row r="49" spans="9:16" x14ac:dyDescent="0.25">
      <c r="I49" s="108" t="s">
        <v>44</v>
      </c>
      <c r="J49" s="108"/>
      <c r="K49" s="108"/>
      <c r="L49" s="113" t="s">
        <v>35</v>
      </c>
      <c r="M49" s="108"/>
      <c r="N49" s="109" t="s">
        <v>20</v>
      </c>
      <c r="O49" s="109"/>
      <c r="P49" s="109"/>
    </row>
    <row r="50" spans="9:16" x14ac:dyDescent="0.25">
      <c r="I50" s="108" t="s">
        <v>39</v>
      </c>
      <c r="J50" s="108"/>
      <c r="K50" s="108"/>
      <c r="L50" s="114" t="s">
        <v>33</v>
      </c>
      <c r="M50" s="108"/>
      <c r="N50" s="110" t="s">
        <v>21</v>
      </c>
      <c r="O50" s="110"/>
      <c r="P50" s="110"/>
    </row>
    <row r="51" spans="9:16" x14ac:dyDescent="0.25">
      <c r="I51" s="108" t="s">
        <v>40</v>
      </c>
      <c r="J51" s="108"/>
      <c r="K51" s="108"/>
      <c r="L51" s="113" t="s">
        <v>34</v>
      </c>
      <c r="M51" s="108"/>
      <c r="N51" s="110" t="s">
        <v>18</v>
      </c>
      <c r="O51" s="110"/>
      <c r="P51" s="110"/>
    </row>
    <row r="52" spans="9:16" x14ac:dyDescent="0.25">
      <c r="I52" s="108" t="s">
        <v>41</v>
      </c>
      <c r="J52" s="108"/>
      <c r="K52" s="108"/>
      <c r="L52" s="108"/>
      <c r="M52" s="108"/>
      <c r="N52" s="111" t="s">
        <v>82</v>
      </c>
      <c r="O52" s="111"/>
      <c r="P52" s="111"/>
    </row>
    <row r="53" spans="9:16" x14ac:dyDescent="0.25">
      <c r="I53" s="108" t="s">
        <v>42</v>
      </c>
      <c r="J53" s="108"/>
      <c r="K53" s="108"/>
      <c r="L53" s="108"/>
      <c r="M53" s="108"/>
      <c r="N53" s="111" t="s">
        <v>83</v>
      </c>
      <c r="O53" s="111"/>
      <c r="P53" s="111"/>
    </row>
  </sheetData>
  <sheetProtection algorithmName="SHA-512" hashValue="gKAeBifNQNtGNTXeSRuUma3aqOMI9tOM/rEywgOnKvVCbPqt9oLK1Dr7Q1DVg9xkedgPQWUK+PLTAeUV+Dflvw==" saltValue="b6I+UmP02A9lExvqvaSaBg==" spinCount="100000" sheet="1" objects="1" scenarios="1"/>
  <mergeCells count="53">
    <mergeCell ref="A1:L1"/>
    <mergeCell ref="M4:P4"/>
    <mergeCell ref="L15:M15"/>
    <mergeCell ref="L39:M39"/>
    <mergeCell ref="N19:P19"/>
    <mergeCell ref="N17:P17"/>
    <mergeCell ref="M7:P7"/>
    <mergeCell ref="M6:P6"/>
    <mergeCell ref="M5:P5"/>
    <mergeCell ref="N39:P39"/>
    <mergeCell ref="N27:P27"/>
    <mergeCell ref="N25:P25"/>
    <mergeCell ref="N23:P23"/>
    <mergeCell ref="N21:P21"/>
    <mergeCell ref="A10:F10"/>
    <mergeCell ref="G9:I9"/>
    <mergeCell ref="N43:P43"/>
    <mergeCell ref="C4:I4"/>
    <mergeCell ref="C5:I5"/>
    <mergeCell ref="C6:I6"/>
    <mergeCell ref="N15:P15"/>
    <mergeCell ref="N37:P37"/>
    <mergeCell ref="N35:P35"/>
    <mergeCell ref="N33:P33"/>
    <mergeCell ref="N31:P31"/>
    <mergeCell ref="N29:P29"/>
    <mergeCell ref="C7:I7"/>
    <mergeCell ref="J7:L7"/>
    <mergeCell ref="L17:M17"/>
    <mergeCell ref="L37:M37"/>
    <mergeCell ref="L35:M35"/>
    <mergeCell ref="L33:M33"/>
    <mergeCell ref="L41:M41"/>
    <mergeCell ref="A4:B4"/>
    <mergeCell ref="A5:B5"/>
    <mergeCell ref="A6:B6"/>
    <mergeCell ref="L27:M27"/>
    <mergeCell ref="L25:M25"/>
    <mergeCell ref="L23:M23"/>
    <mergeCell ref="L21:M21"/>
    <mergeCell ref="L19:M19"/>
    <mergeCell ref="A7:B7"/>
    <mergeCell ref="L31:M31"/>
    <mergeCell ref="L29:M29"/>
    <mergeCell ref="J6:L6"/>
    <mergeCell ref="J5:L5"/>
    <mergeCell ref="J4:L4"/>
    <mergeCell ref="A9:F9"/>
    <mergeCell ref="A11:F11"/>
    <mergeCell ref="A12:F12"/>
    <mergeCell ref="G12:I12"/>
    <mergeCell ref="G11:I11"/>
    <mergeCell ref="G10:I10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28575</xdr:colOff>
                <xdr:row>2</xdr:row>
                <xdr:rowOff>190500</xdr:rowOff>
              </from>
              <to>
                <xdr:col>22</xdr:col>
                <xdr:colOff>1676400</xdr:colOff>
                <xdr:row>19</xdr:row>
                <xdr:rowOff>19050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r:id="rId7">
            <anchor moveWithCells="1">
              <from>
                <xdr:col>16</xdr:col>
                <xdr:colOff>19050</xdr:colOff>
                <xdr:row>22</xdr:row>
                <xdr:rowOff>9525</xdr:rowOff>
              </from>
              <to>
                <xdr:col>20</xdr:col>
                <xdr:colOff>685800</xdr:colOff>
                <xdr:row>36</xdr:row>
                <xdr:rowOff>76200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60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August!L48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IF(August!B45="MO","DI",IF(August!B45="DI","MI", IF(August!B45="MI","DO", IF(August!B45="DO","FR", IF(August!B45="FR","SA", IF(August!B45="SA","SO", IF(August!B45="SO","MO",)))))))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DI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m4/yzeMeD1OpCTgum89mxbYXot8k5hx+fGoDH0i6lKApiL3GeOOyb3/y2VYzo/zw19EU3dpsTtnDUxuMoPb3g==" saltValue="QH0VRM2YpuVgMUs2iKq9vw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183" priority="50">
      <formula>$G5="MU = Mutterschaft"</formula>
    </cfRule>
    <cfRule type="expression" dxfId="182" priority="51">
      <formula>$G5="TK = Tagungen/Kurse"</formula>
    </cfRule>
    <cfRule type="expression" dxfId="181" priority="52">
      <formula>$G5="KO = Kompensation"</formula>
    </cfRule>
    <cfRule type="expression" dxfId="180" priority="53">
      <formula>$G5="BE = Bez. Urlaubstage"</formula>
    </cfRule>
    <cfRule type="expression" dxfId="179" priority="54">
      <formula>$G5="UN = Unfall"</formula>
    </cfRule>
    <cfRule type="expression" dxfId="178" priority="55">
      <formula>$G5="KR = Krankheit"</formula>
    </cfRule>
    <cfRule type="expression" dxfId="177" priority="56">
      <formula>$G5="FT = Feiertag"</formula>
    </cfRule>
    <cfRule type="expression" dxfId="176" priority="57">
      <formula>$G5="FE = Ferien"</formula>
    </cfRule>
  </conditionalFormatting>
  <conditionalFormatting sqref="L47:L48">
    <cfRule type="expression" dxfId="175" priority="34">
      <formula>$G47="MU = Mutterschaft"</formula>
    </cfRule>
    <cfRule type="expression" dxfId="174" priority="35">
      <formula>$G47="TK = Tagungen/Kurse"</formula>
    </cfRule>
    <cfRule type="expression" dxfId="173" priority="36">
      <formula>$G47="KO = Kompensation"</formula>
    </cfRule>
    <cfRule type="expression" dxfId="172" priority="37">
      <formula>$G47="BE = Bez. Urlaubstage"</formula>
    </cfRule>
    <cfRule type="expression" dxfId="171" priority="38">
      <formula>$G47="UN = Unfall"</formula>
    </cfRule>
    <cfRule type="expression" dxfId="170" priority="39">
      <formula>$G47="KR = Krankheit"</formula>
    </cfRule>
    <cfRule type="expression" dxfId="169" priority="40">
      <formula>$G47="FT = Feiertag"</formula>
    </cfRule>
    <cfRule type="expression" dxfId="168" priority="41">
      <formula>$G47="FE = Ferien"</formula>
    </cfRule>
  </conditionalFormatting>
  <conditionalFormatting sqref="J5:J7">
    <cfRule type="expression" dxfId="167" priority="42">
      <formula>$G5="MU = Mutterschaft"</formula>
    </cfRule>
    <cfRule type="expression" dxfId="166" priority="43">
      <formula>$G5="TK = Tagungen/Kurse"</formula>
    </cfRule>
    <cfRule type="expression" dxfId="165" priority="44">
      <formula>$G5="KO = Kompensation"</formula>
    </cfRule>
    <cfRule type="expression" dxfId="164" priority="45">
      <formula>$G5="BE = Bez. Urlaubstage"</formula>
    </cfRule>
    <cfRule type="expression" dxfId="163" priority="46">
      <formula>$G5="UN = Unfall"</formula>
    </cfRule>
    <cfRule type="expression" dxfId="162" priority="47">
      <formula>$G5="KR = Krankheit"</formula>
    </cfRule>
    <cfRule type="expression" dxfId="161" priority="48">
      <formula>$G5="FT = Feiertag"</formula>
    </cfRule>
    <cfRule type="expression" dxfId="160" priority="49">
      <formula>$G5="FE = Ferien"</formula>
    </cfRule>
  </conditionalFormatting>
  <conditionalFormatting sqref="L13">
    <cfRule type="expression" dxfId="159" priority="26">
      <formula>$G13="MU = Mutterschaft"</formula>
    </cfRule>
    <cfRule type="expression" dxfId="158" priority="27">
      <formula>$G13="TK = Tagungen/Kurse"</formula>
    </cfRule>
    <cfRule type="expression" dxfId="157" priority="28">
      <formula>$G13="KO = Kompensation"</formula>
    </cfRule>
    <cfRule type="expression" dxfId="156" priority="29">
      <formula>$G13="BE = Bez. Urlaubstage"</formula>
    </cfRule>
    <cfRule type="expression" dxfId="155" priority="30">
      <formula>$G13="UN = Unfall"</formula>
    </cfRule>
    <cfRule type="expression" dxfId="154" priority="31">
      <formula>$G13="KR = Krankheit"</formula>
    </cfRule>
    <cfRule type="expression" dxfId="153" priority="32">
      <formula>$G13="FT = Feiertag"</formula>
    </cfRule>
    <cfRule type="expression" dxfId="152" priority="33">
      <formula>$G13="FE = Ferien"</formula>
    </cfRule>
  </conditionalFormatting>
  <conditionalFormatting sqref="L15:L44 A15:J44">
    <cfRule type="expression" dxfId="151" priority="23">
      <formula>$B15="SO"</formula>
    </cfRule>
    <cfRule type="expression" dxfId="150" priority="24">
      <formula>$G15="FW = Freier Wochentag"</formula>
    </cfRule>
    <cfRule type="expression" dxfId="149" priority="25">
      <formula>$G15="KA = Kurzabsenz"</formula>
    </cfRule>
  </conditionalFormatting>
  <conditionalFormatting sqref="K15:K44">
    <cfRule type="expression" dxfId="148" priority="4">
      <formula>$G15="MU = Mutterschaft"</formula>
    </cfRule>
    <cfRule type="expression" dxfId="147" priority="5">
      <formula>$G15="TK = Tagungen/Kurse"</formula>
    </cfRule>
    <cfRule type="expression" dxfId="146" priority="6">
      <formula>$G15="KO = Kompensation"</formula>
    </cfRule>
    <cfRule type="expression" dxfId="145" priority="7">
      <formula>$G15="BE = Bez. Urlaubstage"</formula>
    </cfRule>
    <cfRule type="expression" dxfId="144" priority="8">
      <formula>$G15="UN = Unfall"</formula>
    </cfRule>
    <cfRule type="expression" dxfId="143" priority="9">
      <formula>$G15="KR = Krankheit"</formula>
    </cfRule>
    <cfRule type="expression" dxfId="142" priority="10">
      <formula>$G15="FT = Feiertag"</formula>
    </cfRule>
    <cfRule type="expression" dxfId="141" priority="11">
      <formula>$G15="FE = Ferien"</formula>
    </cfRule>
  </conditionalFormatting>
  <conditionalFormatting sqref="K15:K44">
    <cfRule type="expression" dxfId="140" priority="2">
      <formula>$G15="FW = Freier Wochentag"</formula>
    </cfRule>
    <cfRule type="expression" dxfId="139" priority="3">
      <formula>$G15="KA = Kurzabsenz"</formula>
    </cfRule>
  </conditionalFormatting>
  <conditionalFormatting sqref="A15:L44">
    <cfRule type="expression" dxfId="138" priority="1">
      <formula>$B15="SO"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61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September!L47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IF(September!B44="MO","DI",IF(September!B44="DI","MI", IF(September!B44="MI","DO", IF(September!B44="DO","FR", IF(September!B44="FR","SA", IF(September!B44="SA","SO", IF(September!B44="SO","MO",)))))))</f>
        <v>MI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DO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FR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7NXZESFI43dIjqdVOvreYm76yLagNuU5LhRZGjcnjlr509Sl3DnzFu+Z/5hJWB4Mu4Id7CVDVqrayT093LtA==" saltValue="lP0ugaZKr0qEFmASKmGCZ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137" priority="50">
      <formula>$G5="MU = Mutterschaft"</formula>
    </cfRule>
    <cfRule type="expression" dxfId="136" priority="51">
      <formula>$G5="TK = Tagungen/Kurse"</formula>
    </cfRule>
    <cfRule type="expression" dxfId="135" priority="52">
      <formula>$G5="KO = Kompensation"</formula>
    </cfRule>
    <cfRule type="expression" dxfId="134" priority="53">
      <formula>$G5="BE = Bez. Urlaubstage"</formula>
    </cfRule>
    <cfRule type="expression" dxfId="133" priority="54">
      <formula>$G5="UN = Unfall"</formula>
    </cfRule>
    <cfRule type="expression" dxfId="132" priority="55">
      <formula>$G5="KR = Krankheit"</formula>
    </cfRule>
    <cfRule type="expression" dxfId="131" priority="56">
      <formula>$G5="FT = Feiertag"</formula>
    </cfRule>
    <cfRule type="expression" dxfId="130" priority="57">
      <formula>$G5="FE = Ferien"</formula>
    </cfRule>
  </conditionalFormatting>
  <conditionalFormatting sqref="L48:L49">
    <cfRule type="expression" dxfId="129" priority="34">
      <formula>$G48="MU = Mutterschaft"</formula>
    </cfRule>
    <cfRule type="expression" dxfId="128" priority="35">
      <formula>$G48="TK = Tagungen/Kurse"</formula>
    </cfRule>
    <cfRule type="expression" dxfId="127" priority="36">
      <formula>$G48="KO = Kompensation"</formula>
    </cfRule>
    <cfRule type="expression" dxfId="126" priority="37">
      <formula>$G48="BE = Bez. Urlaubstage"</formula>
    </cfRule>
    <cfRule type="expression" dxfId="125" priority="38">
      <formula>$G48="UN = Unfall"</formula>
    </cfRule>
    <cfRule type="expression" dxfId="124" priority="39">
      <formula>$G48="KR = Krankheit"</formula>
    </cfRule>
    <cfRule type="expression" dxfId="123" priority="40">
      <formula>$G48="FT = Feiertag"</formula>
    </cfRule>
    <cfRule type="expression" dxfId="122" priority="41">
      <formula>$G48="FE = Ferien"</formula>
    </cfRule>
  </conditionalFormatting>
  <conditionalFormatting sqref="J5:J7">
    <cfRule type="expression" dxfId="121" priority="42">
      <formula>$G5="MU = Mutterschaft"</formula>
    </cfRule>
    <cfRule type="expression" dxfId="120" priority="43">
      <formula>$G5="TK = Tagungen/Kurse"</formula>
    </cfRule>
    <cfRule type="expression" dxfId="119" priority="44">
      <formula>$G5="KO = Kompensation"</formula>
    </cfRule>
    <cfRule type="expression" dxfId="118" priority="45">
      <formula>$G5="BE = Bez. Urlaubstage"</formula>
    </cfRule>
    <cfRule type="expression" dxfId="117" priority="46">
      <formula>$G5="UN = Unfall"</formula>
    </cfRule>
    <cfRule type="expression" dxfId="116" priority="47">
      <formula>$G5="KR = Krankheit"</formula>
    </cfRule>
    <cfRule type="expression" dxfId="115" priority="48">
      <formula>$G5="FT = Feiertag"</formula>
    </cfRule>
    <cfRule type="expression" dxfId="114" priority="49">
      <formula>$G5="FE = Ferien"</formula>
    </cfRule>
  </conditionalFormatting>
  <conditionalFormatting sqref="L13">
    <cfRule type="expression" dxfId="113" priority="26">
      <formula>$G13="MU = Mutterschaft"</formula>
    </cfRule>
    <cfRule type="expression" dxfId="112" priority="27">
      <formula>$G13="TK = Tagungen/Kurse"</formula>
    </cfRule>
    <cfRule type="expression" dxfId="111" priority="28">
      <formula>$G13="KO = Kompensation"</formula>
    </cfRule>
    <cfRule type="expression" dxfId="110" priority="29">
      <formula>$G13="BE = Bez. Urlaubstage"</formula>
    </cfRule>
    <cfRule type="expression" dxfId="109" priority="30">
      <formula>$G13="UN = Unfall"</formula>
    </cfRule>
    <cfRule type="expression" dxfId="108" priority="31">
      <formula>$G13="KR = Krankheit"</formula>
    </cfRule>
    <cfRule type="expression" dxfId="107" priority="32">
      <formula>$G13="FT = Feiertag"</formula>
    </cfRule>
    <cfRule type="expression" dxfId="106" priority="33">
      <formula>$G13="FE = Ferien"</formula>
    </cfRule>
  </conditionalFormatting>
  <conditionalFormatting sqref="L15:L45 A15:J45">
    <cfRule type="expression" dxfId="105" priority="23">
      <formula>$B15="SO"</formula>
    </cfRule>
    <cfRule type="expression" dxfId="104" priority="24">
      <formula>$G15="FW = Freier Wochentag"</formula>
    </cfRule>
    <cfRule type="expression" dxfId="103" priority="25">
      <formula>$G15="KA = Kurzabsenz"</formula>
    </cfRule>
  </conditionalFormatting>
  <conditionalFormatting sqref="K15:K45">
    <cfRule type="expression" dxfId="102" priority="4">
      <formula>$G15="MU = Mutterschaft"</formula>
    </cfRule>
    <cfRule type="expression" dxfId="101" priority="5">
      <formula>$G15="TK = Tagungen/Kurse"</formula>
    </cfRule>
    <cfRule type="expression" dxfId="100" priority="6">
      <formula>$G15="KO = Kompensation"</formula>
    </cfRule>
    <cfRule type="expression" dxfId="99" priority="7">
      <formula>$G15="BE = Bez. Urlaubstage"</formula>
    </cfRule>
    <cfRule type="expression" dxfId="98" priority="8">
      <formula>$G15="UN = Unfall"</formula>
    </cfRule>
    <cfRule type="expression" dxfId="97" priority="9">
      <formula>$G15="KR = Krankheit"</formula>
    </cfRule>
    <cfRule type="expression" dxfId="96" priority="10">
      <formula>$G15="FT = Feiertag"</formula>
    </cfRule>
    <cfRule type="expression" dxfId="95" priority="11">
      <formula>$G15="FE = Ferien"</formula>
    </cfRule>
  </conditionalFormatting>
  <conditionalFormatting sqref="K15:K45">
    <cfRule type="expression" dxfId="94" priority="2">
      <formula>$G15="FW = Freier Wochentag"</formula>
    </cfRule>
    <cfRule type="expression" dxfId="93" priority="3">
      <formula>$G15="KA = Kurzabsenz"</formula>
    </cfRule>
  </conditionalFormatting>
  <conditionalFormatting sqref="A15:L45">
    <cfRule type="expression" dxfId="92" priority="1">
      <formula>$B15="SO"</formula>
    </cfRule>
  </conditionalFormatting>
  <dataValidations count="6">
    <dataValidation type="list" allowBlank="1" showInputMessage="1" showErrorMessage="1" sqref="H15:H45" xr:uid="{00000000-0002-0000-0A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62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Oktober!L48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IF(Oktober!B45="MO","DI",IF(Oktober!B45="DI","MI", IF(Oktober!B45="MI","DO", IF(Oktober!B45="DO","FR", IF(Oktober!B45="FR","SA", IF(Oktober!B45="SA","SO", IF(Oktober!B45="SO","MO",)))))))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SO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hP1W/TS7dRFYKlOjS40/dmCl8Vfe4r3jfJHQXaxGcM84hC5nM+eE5t+EM8G+YY934MXfmV//DObPw8M/Ql3RNQ==" saltValue="3rtreaaryTBOWspjv16TRA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91" priority="50">
      <formula>$G5="MU = Mutterschaft"</formula>
    </cfRule>
    <cfRule type="expression" dxfId="90" priority="51">
      <formula>$G5="TK = Tagungen/Kurse"</formula>
    </cfRule>
    <cfRule type="expression" dxfId="89" priority="52">
      <formula>$G5="KO = Kompensation"</formula>
    </cfRule>
    <cfRule type="expression" dxfId="88" priority="53">
      <formula>$G5="BE = Bez. Urlaubstage"</formula>
    </cfRule>
    <cfRule type="expression" dxfId="87" priority="54">
      <formula>$G5="UN = Unfall"</formula>
    </cfRule>
    <cfRule type="expression" dxfId="86" priority="55">
      <formula>$G5="KR = Krankheit"</formula>
    </cfRule>
    <cfRule type="expression" dxfId="85" priority="56">
      <formula>$G5="FT = Feiertag"</formula>
    </cfRule>
    <cfRule type="expression" dxfId="84" priority="57">
      <formula>$G5="FE = Ferien"</formula>
    </cfRule>
  </conditionalFormatting>
  <conditionalFormatting sqref="L47:L48">
    <cfRule type="expression" dxfId="83" priority="34">
      <formula>$G47="MU = Mutterschaft"</formula>
    </cfRule>
    <cfRule type="expression" dxfId="82" priority="35">
      <formula>$G47="TK = Tagungen/Kurse"</formula>
    </cfRule>
    <cfRule type="expression" dxfId="81" priority="36">
      <formula>$G47="KO = Kompensation"</formula>
    </cfRule>
    <cfRule type="expression" dxfId="80" priority="37">
      <formula>$G47="BE = Bez. Urlaubstage"</formula>
    </cfRule>
    <cfRule type="expression" dxfId="79" priority="38">
      <formula>$G47="UN = Unfall"</formula>
    </cfRule>
    <cfRule type="expression" dxfId="78" priority="39">
      <formula>$G47="KR = Krankheit"</formula>
    </cfRule>
    <cfRule type="expression" dxfId="77" priority="40">
      <formula>$G47="FT = Feiertag"</formula>
    </cfRule>
    <cfRule type="expression" dxfId="76" priority="41">
      <formula>$G47="FE = Ferien"</formula>
    </cfRule>
  </conditionalFormatting>
  <conditionalFormatting sqref="J5:J7">
    <cfRule type="expression" dxfId="75" priority="42">
      <formula>$G5="MU = Mutterschaft"</formula>
    </cfRule>
    <cfRule type="expression" dxfId="74" priority="43">
      <formula>$G5="TK = Tagungen/Kurse"</formula>
    </cfRule>
    <cfRule type="expression" dxfId="73" priority="44">
      <formula>$G5="KO = Kompensation"</formula>
    </cfRule>
    <cfRule type="expression" dxfId="72" priority="45">
      <formula>$G5="BE = Bez. Urlaubstage"</formula>
    </cfRule>
    <cfRule type="expression" dxfId="71" priority="46">
      <formula>$G5="UN = Unfall"</formula>
    </cfRule>
    <cfRule type="expression" dxfId="70" priority="47">
      <formula>$G5="KR = Krankheit"</formula>
    </cfRule>
    <cfRule type="expression" dxfId="69" priority="48">
      <formula>$G5="FT = Feiertag"</formula>
    </cfRule>
    <cfRule type="expression" dxfId="68" priority="49">
      <formula>$G5="FE = Ferien"</formula>
    </cfRule>
  </conditionalFormatting>
  <conditionalFormatting sqref="L13">
    <cfRule type="expression" dxfId="67" priority="26">
      <formula>$G13="MU = Mutterschaft"</formula>
    </cfRule>
    <cfRule type="expression" dxfId="66" priority="27">
      <formula>$G13="TK = Tagungen/Kurse"</formula>
    </cfRule>
    <cfRule type="expression" dxfId="65" priority="28">
      <formula>$G13="KO = Kompensation"</formula>
    </cfRule>
    <cfRule type="expression" dxfId="64" priority="29">
      <formula>$G13="BE = Bez. Urlaubstage"</formula>
    </cfRule>
    <cfRule type="expression" dxfId="63" priority="30">
      <formula>$G13="UN = Unfall"</formula>
    </cfRule>
    <cfRule type="expression" dxfId="62" priority="31">
      <formula>$G13="KR = Krankheit"</formula>
    </cfRule>
    <cfRule type="expression" dxfId="61" priority="32">
      <formula>$G13="FT = Feiertag"</formula>
    </cfRule>
    <cfRule type="expression" dxfId="60" priority="33">
      <formula>$G13="FE = Ferien"</formula>
    </cfRule>
  </conditionalFormatting>
  <conditionalFormatting sqref="L15:L44 A15:J44">
    <cfRule type="expression" dxfId="59" priority="23">
      <formula>$B15="SO"</formula>
    </cfRule>
    <cfRule type="expression" dxfId="58" priority="24">
      <formula>$G15="FW = Freier Wochentag"</formula>
    </cfRule>
    <cfRule type="expression" dxfId="57" priority="25">
      <formula>$G15="KA = Kurzabsenz"</formula>
    </cfRule>
  </conditionalFormatting>
  <conditionalFormatting sqref="K15:K44">
    <cfRule type="expression" dxfId="56" priority="4">
      <formula>$G15="MU = Mutterschaft"</formula>
    </cfRule>
    <cfRule type="expression" dxfId="55" priority="5">
      <formula>$G15="TK = Tagungen/Kurse"</formula>
    </cfRule>
    <cfRule type="expression" dxfId="54" priority="6">
      <formula>$G15="KO = Kompensation"</formula>
    </cfRule>
    <cfRule type="expression" dxfId="53" priority="7">
      <formula>$G15="BE = Bez. Urlaubstage"</formula>
    </cfRule>
    <cfRule type="expression" dxfId="52" priority="8">
      <formula>$G15="UN = Unfall"</formula>
    </cfRule>
    <cfRule type="expression" dxfId="51" priority="9">
      <formula>$G15="KR = Krankheit"</formula>
    </cfRule>
    <cfRule type="expression" dxfId="50" priority="10">
      <formula>$G15="FT = Feiertag"</formula>
    </cfRule>
    <cfRule type="expression" dxfId="49" priority="11">
      <formula>$G15="FE = Ferien"</formula>
    </cfRule>
  </conditionalFormatting>
  <conditionalFormatting sqref="K15:K44">
    <cfRule type="expression" dxfId="48" priority="2">
      <formula>$G15="FW = Freier Wochentag"</formula>
    </cfRule>
    <cfRule type="expression" dxfId="47" priority="3">
      <formula>$G15="KA = Kurzabsenz"</formula>
    </cfRule>
  </conditionalFormatting>
  <conditionalFormatting sqref="A15:L44">
    <cfRule type="expression" dxfId="46" priority="1">
      <formula>$B15="SO"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63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November!L47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IF(November!B44="MO","DI",IF(November!B44="DI","MI", IF(November!B44="MI","DO", IF(November!B44="DO","FR", IF(November!B44="FR","SA", IF(November!B44="SA","SO", IF(November!B44="SO","MO",)))))))</f>
        <v>MO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FR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SA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MO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DI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FR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SA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MO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DI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FR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SA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MO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DI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FR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SA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MO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DI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MI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NbgM6PmuHjdMDbhoMeA/V+IpBibF8ypH5VOq1+ccHC8Q2QoYzPcycWLvri5wBfpB1w1O9S/GZwXXIKMbw96hqw==" saltValue="N5Y+WNWDADyjpn1vDsxTE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" priority="50">
      <formula>$G5="MU = Mutterschaft"</formula>
    </cfRule>
    <cfRule type="expression" dxfId="44" priority="51">
      <formula>$G5="TK = Tagungen/Kurse"</formula>
    </cfRule>
    <cfRule type="expression" dxfId="43" priority="52">
      <formula>$G5="KO = Kompensation"</formula>
    </cfRule>
    <cfRule type="expression" dxfId="42" priority="53">
      <formula>$G5="BE = Bez. Urlaubstage"</formula>
    </cfRule>
    <cfRule type="expression" dxfId="41" priority="54">
      <formula>$G5="UN = Unfall"</formula>
    </cfRule>
    <cfRule type="expression" dxfId="40" priority="55">
      <formula>$G5="KR = Krankheit"</formula>
    </cfRule>
    <cfRule type="expression" dxfId="39" priority="56">
      <formula>$G5="FT = Feiertag"</formula>
    </cfRule>
    <cfRule type="expression" dxfId="38" priority="57">
      <formula>$G5="FE = Ferien"</formula>
    </cfRule>
  </conditionalFormatting>
  <conditionalFormatting sqref="L48:L49">
    <cfRule type="expression" dxfId="37" priority="34">
      <formula>$G48="MU = Mutterschaft"</formula>
    </cfRule>
    <cfRule type="expression" dxfId="36" priority="35">
      <formula>$G48="TK = Tagungen/Kurse"</formula>
    </cfRule>
    <cfRule type="expression" dxfId="35" priority="36">
      <formula>$G48="KO = Kompensation"</formula>
    </cfRule>
    <cfRule type="expression" dxfId="34" priority="37">
      <formula>$G48="BE = Bez. Urlaubstage"</formula>
    </cfRule>
    <cfRule type="expression" dxfId="33" priority="38">
      <formula>$G48="UN = Unfall"</formula>
    </cfRule>
    <cfRule type="expression" dxfId="32" priority="39">
      <formula>$G48="KR = Krankheit"</formula>
    </cfRule>
    <cfRule type="expression" dxfId="31" priority="40">
      <formula>$G48="FT = Feiertag"</formula>
    </cfRule>
    <cfRule type="expression" dxfId="30" priority="41">
      <formula>$G48="FE = Ferien"</formula>
    </cfRule>
  </conditionalFormatting>
  <conditionalFormatting sqref="J5:J7">
    <cfRule type="expression" dxfId="29" priority="42">
      <formula>$G5="MU = Mutterschaft"</formula>
    </cfRule>
    <cfRule type="expression" dxfId="28" priority="43">
      <formula>$G5="TK = Tagungen/Kurse"</formula>
    </cfRule>
    <cfRule type="expression" dxfId="27" priority="44">
      <formula>$G5="KO = Kompensation"</formula>
    </cfRule>
    <cfRule type="expression" dxfId="26" priority="45">
      <formula>$G5="BE = Bez. Urlaubstage"</formula>
    </cfRule>
    <cfRule type="expression" dxfId="25" priority="46">
      <formula>$G5="UN = Unfall"</formula>
    </cfRule>
    <cfRule type="expression" dxfId="24" priority="47">
      <formula>$G5="KR = Krankheit"</formula>
    </cfRule>
    <cfRule type="expression" dxfId="23" priority="48">
      <formula>$G5="FT = Feiertag"</formula>
    </cfRule>
    <cfRule type="expression" dxfId="22" priority="49">
      <formula>$G5="FE = Ferien"</formula>
    </cfRule>
  </conditionalFormatting>
  <conditionalFormatting sqref="L13">
    <cfRule type="expression" dxfId="21" priority="26">
      <formula>$G13="MU = Mutterschaft"</formula>
    </cfRule>
    <cfRule type="expression" dxfId="20" priority="27">
      <formula>$G13="TK = Tagungen/Kurse"</formula>
    </cfRule>
    <cfRule type="expression" dxfId="19" priority="28">
      <formula>$G13="KO = Kompensation"</formula>
    </cfRule>
    <cfRule type="expression" dxfId="18" priority="29">
      <formula>$G13="BE = Bez. Urlaubstage"</formula>
    </cfRule>
    <cfRule type="expression" dxfId="17" priority="30">
      <formula>$G13="UN = Unfall"</formula>
    </cfRule>
    <cfRule type="expression" dxfId="16" priority="31">
      <formula>$G13="KR = Krankheit"</formula>
    </cfRule>
    <cfRule type="expression" dxfId="15" priority="32">
      <formula>$G13="FT = Feiertag"</formula>
    </cfRule>
    <cfRule type="expression" dxfId="14" priority="33">
      <formula>$G13="FE = Ferien"</formula>
    </cfRule>
  </conditionalFormatting>
  <conditionalFormatting sqref="L15:L45 A15:J45">
    <cfRule type="expression" dxfId="13" priority="23">
      <formula>$B15="SO"</formula>
    </cfRule>
    <cfRule type="expression" dxfId="12" priority="24">
      <formula>$G15="FW = Freier Wochentag"</formula>
    </cfRule>
    <cfRule type="expression" dxfId="11" priority="25">
      <formula>$G15="KA = Kurzabsenz"</formula>
    </cfRule>
  </conditionalFormatting>
  <conditionalFormatting sqref="K15:K45">
    <cfRule type="expression" dxfId="10" priority="4">
      <formula>$G15="MU = Mutterschaft"</formula>
    </cfRule>
    <cfRule type="expression" dxfId="9" priority="5">
      <formula>$G15="TK = Tagungen/Kurse"</formula>
    </cfRule>
    <cfRule type="expression" dxfId="8" priority="6">
      <formula>$G15="KO = Kompensation"</formula>
    </cfRule>
    <cfRule type="expression" dxfId="7" priority="7">
      <formula>$G15="BE = Bez. Urlaubstage"</formula>
    </cfRule>
    <cfRule type="expression" dxfId="6" priority="8">
      <formula>$G15="UN = Unfall"</formula>
    </cfRule>
    <cfRule type="expression" dxfId="5" priority="9">
      <formula>$G15="KR = Krankheit"</formula>
    </cfRule>
    <cfRule type="expression" dxfId="4" priority="10">
      <formula>$G15="FT = Feiertag"</formula>
    </cfRule>
    <cfRule type="expression" dxfId="3" priority="11">
      <formula>$G15="FE = Ferien"</formula>
    </cfRule>
  </conditionalFormatting>
  <conditionalFormatting sqref="K15:K45">
    <cfRule type="expression" dxfId="2" priority="2">
      <formula>$G15="FW = Freier Wochentag"</formula>
    </cfRule>
    <cfRule type="expression" dxfId="1" priority="3">
      <formula>$G15="KA = Kurzabsenz"</formula>
    </cfRule>
  </conditionalFormatting>
  <conditionalFormatting sqref="A15:L45">
    <cfRule type="expression" dxfId="0" priority="1">
      <formula>$B15="SO"</formula>
    </cfRule>
  </conditionalFormatting>
  <dataValidations count="6">
    <dataValidation type="list" allowBlank="1" showInputMessage="1" showErrorMessage="1" sqref="H15:H45" xr:uid="{00000000-0002-0000-0C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85" zoomScaleNormal="85" workbookViewId="0">
      <selection activeCell="C15" sqref="C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6"/>
      <c r="F1" s="6"/>
      <c r="G1" s="6"/>
      <c r="H1" s="6"/>
      <c r="I1" s="6"/>
      <c r="J1" s="6"/>
      <c r="K1" s="6"/>
      <c r="M1" s="6"/>
      <c r="N1" s="86" t="s">
        <v>29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132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Übersicht!G12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20" t="s">
        <v>44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DO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>IF(B16="MO","DI",IF(B16="DI","MI", IF(B16="MI","DO", IF(B16="DO","FR", IF(B16="FR","SA", IF(B16="SA","SO", IF(B16="SO","MO",)))))))</f>
        <v>FR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2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ref="B18:B44" si="3">IF(B17="MO","DI",IF(B17="DI","MI", IF(B17="MI","DO", IF(B17="DO","FR", IF(B17="FR","SA", IF(B17="SA","SO", IF(B17="SO","MO",)))))))</f>
        <v>SA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2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3"/>
        <v>SO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2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3"/>
        <v>MO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2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3"/>
        <v>DI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2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3"/>
        <v>MI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2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3"/>
        <v>DO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2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3"/>
        <v>FR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2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3"/>
        <v>SA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2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3"/>
        <v>SO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2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3"/>
        <v>MO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2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3"/>
        <v>DI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2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3"/>
        <v>MI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2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3"/>
        <v>DO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2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3"/>
        <v>FR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2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3"/>
        <v>SA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2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3"/>
        <v>SO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2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3"/>
        <v>MO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2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3"/>
        <v>DI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2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3"/>
        <v>MI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2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3"/>
        <v>DO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2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3"/>
        <v>FR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2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3"/>
        <v>SA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2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3"/>
        <v>SO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2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3"/>
        <v>MO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2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3"/>
        <v>DI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2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3"/>
        <v>MI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2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3"/>
        <v>DO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2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>IF(B44="MO","DI",IF(B44="DI","MI", IF(B44="MI","DO", IF(B44="DO","FR", IF(B44="FR","SA", IF(B44="SA","SO", IF(B44="SO","MO",)))))))</f>
        <v>FR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>IF(H45="Halber Tag",IF(B45="MO",$J$5,IF(B45="DI",$J$6,IF(B45="MI",$J$7,IF(B45="DO",$L$5,IF(B45="FR",$L$6,IF(B45="SA",$L$7,IF(B45="SO",$L$8,)))))))/2,0)+IF(H45="Ganzer Tag",IF(B45="MO",$J$5,IF(B45="DI",$J$6,IF(B45="MI",$J$7,IF(B45="DO",$L$5,IF(B45="FR",$L$6,IF(B45="SA",$L$7,IF(B45="SO",$L$8,))))))),)+IF(B45="MO",J45-$J$5,IF(B45="DI",J45-$J$6,IF(B45="MI",J45-$J$7,IF(B45="DO",J45-$L$5,IF(B45="FR",J45-$L$6,IF(B45="SA",J45-$L$7,IF(B45="SO",J45-$L$8,)))))))</f>
        <v>0</v>
      </c>
      <c r="L45" s="77">
        <f t="shared" si="2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XdnG3CyVSd4yLDrAMjuazcICPQuszPyv08Fbu0lFpSNq42FiOxQaBrEXKuf8MeMG+2X2EPrOsK4Os+25mdrCA==" saltValue="x36YdPMssmhM8W97swTUcQ==" spinCount="100000" sheet="1" selectLockedCells="1"/>
  <mergeCells count="44">
    <mergeCell ref="N43:O43"/>
    <mergeCell ref="N44:O44"/>
    <mergeCell ref="N45:O45"/>
    <mergeCell ref="N40:O40"/>
    <mergeCell ref="N41:O41"/>
    <mergeCell ref="N42:O42"/>
    <mergeCell ref="N37:O37"/>
    <mergeCell ref="N38:O38"/>
    <mergeCell ref="N39:O39"/>
    <mergeCell ref="N33:O33"/>
    <mergeCell ref="N34:O34"/>
    <mergeCell ref="N35:O35"/>
    <mergeCell ref="N36:O36"/>
    <mergeCell ref="N30:O30"/>
    <mergeCell ref="N31:O31"/>
    <mergeCell ref="N32:O32"/>
    <mergeCell ref="N27:O27"/>
    <mergeCell ref="N28:O28"/>
    <mergeCell ref="N29:O29"/>
    <mergeCell ref="N25:O25"/>
    <mergeCell ref="N23:O23"/>
    <mergeCell ref="N24:O24"/>
    <mergeCell ref="N26:O26"/>
    <mergeCell ref="N20:O20"/>
    <mergeCell ref="N21:O21"/>
    <mergeCell ref="N22:O22"/>
    <mergeCell ref="N17:O17"/>
    <mergeCell ref="N18:O18"/>
    <mergeCell ref="N19:O19"/>
    <mergeCell ref="N15:O15"/>
    <mergeCell ref="N16:O16"/>
    <mergeCell ref="A1:D1"/>
    <mergeCell ref="N11:O13"/>
    <mergeCell ref="A5:B5"/>
    <mergeCell ref="C5:D5"/>
    <mergeCell ref="N3:O3"/>
    <mergeCell ref="A3:D3"/>
    <mergeCell ref="A6:B6"/>
    <mergeCell ref="C6:D6"/>
    <mergeCell ref="A7:B7"/>
    <mergeCell ref="C7:D7"/>
    <mergeCell ref="A8:B8"/>
    <mergeCell ref="C8:D8"/>
    <mergeCell ref="A13:C13"/>
  </mergeCells>
  <conditionalFormatting sqref="L5:L8 A15:L46">
    <cfRule type="expression" dxfId="550" priority="106">
      <formula>$G5="MU = Mutterschaft"</formula>
    </cfRule>
    <cfRule type="expression" dxfId="549" priority="107">
      <formula>$G5="TK = Tagungen/Kurse"</formula>
    </cfRule>
    <cfRule type="expression" dxfId="548" priority="108">
      <formula>$G5="KO = Kompensation"</formula>
    </cfRule>
    <cfRule type="expression" dxfId="547" priority="109">
      <formula>$G5="BE = Bez. Urlaubstage"</formula>
    </cfRule>
    <cfRule type="expression" dxfId="546" priority="110">
      <formula>$G5="UN = Unfall"</formula>
    </cfRule>
    <cfRule type="expression" dxfId="545" priority="112">
      <formula>$G5="KR = Krankheit"</formula>
    </cfRule>
    <cfRule type="expression" dxfId="544" priority="113">
      <formula>$G5="FT = Feiertag"</formula>
    </cfRule>
    <cfRule type="expression" dxfId="543" priority="114">
      <formula>$G5="FE = Ferien"</formula>
    </cfRule>
  </conditionalFormatting>
  <conditionalFormatting sqref="L48:L49">
    <cfRule type="expression" dxfId="542" priority="26">
      <formula>$G48="MU = Mutterschaft"</formula>
    </cfRule>
    <cfRule type="expression" dxfId="541" priority="27">
      <formula>$G48="TK = Tagungen/Kurse"</formula>
    </cfRule>
    <cfRule type="expression" dxfId="540" priority="28">
      <formula>$G48="KO = Kompensation"</formula>
    </cfRule>
    <cfRule type="expression" dxfId="539" priority="29">
      <formula>$G48="BE = Bez. Urlaubstage"</formula>
    </cfRule>
    <cfRule type="expression" dxfId="538" priority="30">
      <formula>$G48="UN = Unfall"</formula>
    </cfRule>
    <cfRule type="expression" dxfId="537" priority="31">
      <formula>$G48="KR = Krankheit"</formula>
    </cfRule>
    <cfRule type="expression" dxfId="536" priority="32">
      <formula>$G48="FT = Feiertag"</formula>
    </cfRule>
    <cfRule type="expression" dxfId="535" priority="33">
      <formula>$G48="FE = Ferien"</formula>
    </cfRule>
  </conditionalFormatting>
  <conditionalFormatting sqref="J5:J7">
    <cfRule type="expression" dxfId="534" priority="42">
      <formula>$G5="MU = Mutterschaft"</formula>
    </cfRule>
    <cfRule type="expression" dxfId="533" priority="43">
      <formula>$G5="TK = Tagungen/Kurse"</formula>
    </cfRule>
    <cfRule type="expression" dxfId="532" priority="44">
      <formula>$G5="KO = Kompensation"</formula>
    </cfRule>
    <cfRule type="expression" dxfId="531" priority="45">
      <formula>$G5="BE = Bez. Urlaubstage"</formula>
    </cfRule>
    <cfRule type="expression" dxfId="530" priority="46">
      <formula>$G5="UN = Unfall"</formula>
    </cfRule>
    <cfRule type="expression" dxfId="529" priority="47">
      <formula>$G5="KR = Krankheit"</formula>
    </cfRule>
    <cfRule type="expression" dxfId="528" priority="48">
      <formula>$G5="FT = Feiertag"</formula>
    </cfRule>
    <cfRule type="expression" dxfId="527" priority="49">
      <formula>$G5="FE = Ferien"</formula>
    </cfRule>
  </conditionalFormatting>
  <conditionalFormatting sqref="L13">
    <cfRule type="expression" dxfId="526" priority="10">
      <formula>$G13="MU = Mutterschaft"</formula>
    </cfRule>
    <cfRule type="expression" dxfId="525" priority="11">
      <formula>$G13="TK = Tagungen/Kurse"</formula>
    </cfRule>
    <cfRule type="expression" dxfId="524" priority="12">
      <formula>$G13="KO = Kompensation"</formula>
    </cfRule>
    <cfRule type="expression" dxfId="523" priority="13">
      <formula>$G13="BE = Bez. Urlaubstage"</formula>
    </cfRule>
    <cfRule type="expression" dxfId="522" priority="14">
      <formula>$G13="UN = Unfall"</formula>
    </cfRule>
    <cfRule type="expression" dxfId="521" priority="15">
      <formula>$G13="KR = Krankheit"</formula>
    </cfRule>
    <cfRule type="expression" dxfId="520" priority="16">
      <formula>$G13="FT = Feiertag"</formula>
    </cfRule>
    <cfRule type="expression" dxfId="519" priority="17">
      <formula>$G13="FE = Ferien"</formula>
    </cfRule>
  </conditionalFormatting>
  <conditionalFormatting sqref="A15:L45">
    <cfRule type="expression" dxfId="518" priority="2">
      <formula>$B15="SO"</formula>
    </cfRule>
    <cfRule type="expression" dxfId="517" priority="4">
      <formula>$G15="FW = Freier Wochentag"</formula>
    </cfRule>
    <cfRule type="expression" dxfId="516" priority="5">
      <formula>$G15="KA = Kurzabsenz"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IF(OR(G15="FE = Ferien",G15="FT = Feiertag",G15="FW = Freier Wochentag"),Ferien,)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85" zoomScaleNormal="85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53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Januar!L48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IF(Januar!B45="MO","DI",IF(Januar!B45="DI","MI", IF(Januar!B45="MI","DO", IF(Januar!B45="DO","FR", IF(Januar!B45="FR","SA", IF(Januar!B45="SA","SO", IF(Januar!B45="SO","MO",)))))))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3" si="0">(D16-C16-(F16-E16))*24-IF(OR(G16=$N$7,G16=$N$9),-I16,0)-IF(G16=$N$8,I16,0)</f>
        <v>0</v>
      </c>
      <c r="K16" s="74">
        <f t="shared" ref="K16:K42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2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2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thickBot="1" x14ac:dyDescent="0.35">
      <c r="A43" s="121"/>
      <c r="B43" s="55" t="str">
        <f>IF(A43=29,IF(B42="MO","DI",IF(B42="DI","MI", IF(B42="MI","DO", IF(B42="DO","FR", IF(B42="FR","SA", IF(B42="SA","SO", IF(B42="SO","MO",))))))),"")</f>
        <v/>
      </c>
      <c r="C43" s="81"/>
      <c r="D43" s="81"/>
      <c r="E43" s="81"/>
      <c r="F43" s="116"/>
      <c r="G43" s="82"/>
      <c r="H43" s="81"/>
      <c r="I43" s="85"/>
      <c r="J43" s="131">
        <f t="shared" si="0"/>
        <v>0</v>
      </c>
      <c r="K43" s="76">
        <f>IF(H43="Halber Tag",IF(B43="MO",$J$5,IF(B43="DI",$J$6,IF(B43="MI",$J$7,IF(B43="DO",$L$5,IF(B43="FR",$L$6,IF(B43="SA",$L$7,IF(B43="SO",$L$8,)))))))/2,0)+IF(H43="Ganzer Tag",IF(B43="MO",$J$5,IF(B43="DI",$J$6,IF(B43="MI",$J$7,IF(B43="DO",$L$5,IF(B43="FR",$L$6,IF(B43="SA",$L$7,IF(B43="SO",$L$8,))))))),)+IF(B43="MO",J43-$J$5,IF(B43="DI",J43-$J$6,IF(B43="MI",J43-$J$7,IF(B43="DO",J43-$L$5,IF(B43="FR",J43-$L$6,IF(B43="SA",J43-$L$7,IF(B43="SO",J43-$L$8,)))))))</f>
        <v>0</v>
      </c>
      <c r="L43" s="77">
        <f t="shared" ref="L43" si="4">L42+K43</f>
        <v>0</v>
      </c>
      <c r="M43" s="52"/>
      <c r="N43" s="238"/>
      <c r="O43" s="239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26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1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30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MH5BCZCo7K9geR+03v0MpzeNwjcpWDBlUPtV8iOxG5a5ZvDYP0q6btiKVVn8/PWAgfMQV2srQqk3SEds7MC0LQ==" saltValue="UeaC/EnfMXHKzqFVz1NuQg==" spinCount="100000" sheet="1" selectLockedCells="1"/>
  <mergeCells count="42">
    <mergeCell ref="N43:O43"/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38:O38"/>
  </mergeCells>
  <conditionalFormatting sqref="L5:L8 A44:L44 A15:J42 L15:L42 J16:J43">
    <cfRule type="expression" dxfId="515" priority="62">
      <formula>$G5="MU = Mutterschaft"</formula>
    </cfRule>
    <cfRule type="expression" dxfId="514" priority="63">
      <formula>$G5="TK = Tagungen/Kurse"</formula>
    </cfRule>
    <cfRule type="expression" dxfId="513" priority="64">
      <formula>$G5="KO = Kompensation"</formula>
    </cfRule>
    <cfRule type="expression" dxfId="512" priority="65">
      <formula>$G5="BE = Bez. Urlaubstage"</formula>
    </cfRule>
    <cfRule type="expression" dxfId="511" priority="66">
      <formula>$G5="UN = Unfall"</formula>
    </cfRule>
    <cfRule type="expression" dxfId="510" priority="67">
      <formula>$G5="KR = Krankheit"</formula>
    </cfRule>
    <cfRule type="expression" dxfId="509" priority="68">
      <formula>$G5="FT = Feiertag"</formula>
    </cfRule>
    <cfRule type="expression" dxfId="508" priority="69">
      <formula>$G5="FE = Ferien"</formula>
    </cfRule>
  </conditionalFormatting>
  <conditionalFormatting sqref="L46:L47">
    <cfRule type="expression" dxfId="507" priority="46">
      <formula>$G46="MU = Mutterschaft"</formula>
    </cfRule>
    <cfRule type="expression" dxfId="506" priority="47">
      <formula>$G46="TK = Tagungen/Kurse"</formula>
    </cfRule>
    <cfRule type="expression" dxfId="505" priority="48">
      <formula>$G46="KO = Kompensation"</formula>
    </cfRule>
    <cfRule type="expression" dxfId="504" priority="49">
      <formula>$G46="BE = Bez. Urlaubstage"</formula>
    </cfRule>
    <cfRule type="expression" dxfId="503" priority="50">
      <formula>$G46="UN = Unfall"</formula>
    </cfRule>
    <cfRule type="expression" dxfId="502" priority="51">
      <formula>$G46="KR = Krankheit"</formula>
    </cfRule>
    <cfRule type="expression" dxfId="501" priority="52">
      <formula>$G46="FT = Feiertag"</formula>
    </cfRule>
    <cfRule type="expression" dxfId="500" priority="53">
      <formula>$G46="FE = Ferien"</formula>
    </cfRule>
  </conditionalFormatting>
  <conditionalFormatting sqref="J5:J7">
    <cfRule type="expression" dxfId="499" priority="54">
      <formula>$G5="MU = Mutterschaft"</formula>
    </cfRule>
    <cfRule type="expression" dxfId="498" priority="55">
      <formula>$G5="TK = Tagungen/Kurse"</formula>
    </cfRule>
    <cfRule type="expression" dxfId="497" priority="56">
      <formula>$G5="KO = Kompensation"</formula>
    </cfRule>
    <cfRule type="expression" dxfId="496" priority="57">
      <formula>$G5="BE = Bez. Urlaubstage"</formula>
    </cfRule>
    <cfRule type="expression" dxfId="495" priority="58">
      <formula>$G5="UN = Unfall"</formula>
    </cfRule>
    <cfRule type="expression" dxfId="494" priority="59">
      <formula>$G5="KR = Krankheit"</formula>
    </cfRule>
    <cfRule type="expression" dxfId="493" priority="60">
      <formula>$G5="FT = Feiertag"</formula>
    </cfRule>
    <cfRule type="expression" dxfId="492" priority="61">
      <formula>$G5="FE = Ferien"</formula>
    </cfRule>
  </conditionalFormatting>
  <conditionalFormatting sqref="L13">
    <cfRule type="expression" dxfId="491" priority="38">
      <formula>$G13="MU = Mutterschaft"</formula>
    </cfRule>
    <cfRule type="expression" dxfId="490" priority="39">
      <formula>$G13="TK = Tagungen/Kurse"</formula>
    </cfRule>
    <cfRule type="expression" dxfId="489" priority="40">
      <formula>$G13="KO = Kompensation"</formula>
    </cfRule>
    <cfRule type="expression" dxfId="488" priority="41">
      <formula>$G13="BE = Bez. Urlaubstage"</formula>
    </cfRule>
    <cfRule type="expression" dxfId="487" priority="42">
      <formula>$G13="UN = Unfall"</formula>
    </cfRule>
    <cfRule type="expression" dxfId="486" priority="43">
      <formula>$G13="KR = Krankheit"</formula>
    </cfRule>
    <cfRule type="expression" dxfId="485" priority="44">
      <formula>$G13="FT = Feiertag"</formula>
    </cfRule>
    <cfRule type="expression" dxfId="484" priority="45">
      <formula>$G13="FE = Ferien"</formula>
    </cfRule>
  </conditionalFormatting>
  <conditionalFormatting sqref="A15:J42 L15:L42 J16:J43">
    <cfRule type="expression" dxfId="483" priority="36">
      <formula>$G15="FW = Freier Wochentag"</formula>
    </cfRule>
    <cfRule type="expression" dxfId="482" priority="37">
      <formula>$G15="KA = Kurzabsenz"</formula>
    </cfRule>
  </conditionalFormatting>
  <conditionalFormatting sqref="A43:I43 L43">
    <cfRule type="expression" dxfId="481" priority="28">
      <formula>$G43="MU = Mutterschaft"</formula>
    </cfRule>
    <cfRule type="expression" dxfId="480" priority="29">
      <formula>$G43="TK = Tagungen/Kurse"</formula>
    </cfRule>
    <cfRule type="expression" dxfId="479" priority="30">
      <formula>$G43="KO = Kompensation"</formula>
    </cfRule>
    <cfRule type="expression" dxfId="478" priority="31">
      <formula>$G43="BE = Bez. Urlaubstage"</formula>
    </cfRule>
    <cfRule type="expression" dxfId="477" priority="32">
      <formula>$G43="UN = Unfall"</formula>
    </cfRule>
    <cfRule type="expression" dxfId="476" priority="33">
      <formula>$G43="KR = Krankheit"</formula>
    </cfRule>
    <cfRule type="expression" dxfId="475" priority="34">
      <formula>$G43="FT = Feiertag"</formula>
    </cfRule>
    <cfRule type="expression" dxfId="474" priority="35">
      <formula>$G43="FE = Ferien"</formula>
    </cfRule>
  </conditionalFormatting>
  <conditionalFormatting sqref="A43:I43 L43">
    <cfRule type="expression" dxfId="473" priority="26">
      <formula>$G43="FW = Freier Wochentag"</formula>
    </cfRule>
    <cfRule type="expression" dxfId="472" priority="27">
      <formula>$G43="KA = Kurzabsenz"</formula>
    </cfRule>
  </conditionalFormatting>
  <conditionalFormatting sqref="L15:L43 A15:J43">
    <cfRule type="expression" dxfId="471" priority="23">
      <formula>$B15="SO"</formula>
    </cfRule>
  </conditionalFormatting>
  <conditionalFormatting sqref="K15:K43">
    <cfRule type="expression" dxfId="470" priority="4">
      <formula>$G15="MU = Mutterschaft"</formula>
    </cfRule>
    <cfRule type="expression" dxfId="469" priority="5">
      <formula>$G15="TK = Tagungen/Kurse"</formula>
    </cfRule>
    <cfRule type="expression" dxfId="468" priority="6">
      <formula>$G15="KO = Kompensation"</formula>
    </cfRule>
    <cfRule type="expression" dxfId="467" priority="7">
      <formula>$G15="BE = Bez. Urlaubstage"</formula>
    </cfRule>
    <cfRule type="expression" dxfId="466" priority="8">
      <formula>$G15="UN = Unfall"</formula>
    </cfRule>
    <cfRule type="expression" dxfId="465" priority="9">
      <formula>$G15="KR = Krankheit"</formula>
    </cfRule>
    <cfRule type="expression" dxfId="464" priority="10">
      <formula>$G15="FT = Feiertag"</formula>
    </cfRule>
    <cfRule type="expression" dxfId="463" priority="11">
      <formula>$G15="FE = Ferien"</formula>
    </cfRule>
  </conditionalFormatting>
  <conditionalFormatting sqref="K15:K43">
    <cfRule type="expression" dxfId="462" priority="2">
      <formula>$G15="FW = Freier Wochentag"</formula>
    </cfRule>
    <cfRule type="expression" dxfId="461" priority="3">
      <formula>$G15="KA = Kurzabsenz"</formula>
    </cfRule>
  </conditionalFormatting>
  <conditionalFormatting sqref="A15:L43">
    <cfRule type="expression" dxfId="460" priority="1">
      <formula>$B15="SO"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IF(OR(G15="FE = Ferien",G15="FT = Feiertag",G15="FW = Freier Wochentag"),Ferien,)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54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Februar!L46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IF(Februar!A43=29,IF(Februar!B43="MO","DI",IF(Februar!B43="DI","MI", IF(Februar!B43="MI","DO", IF(Februar!B43="DO","FR", IF(Februar!B43="FR","SA", IF(Februar!B43="SA","SO", IF(Februar!B43="SO","MO",))))))),IF(Februar!B42="MO","DI",IF(Februar!B42="DI","MI", IF(Februar!B42="MI","DO", IF(Februar!B42="DO","FR", IF(Februar!B42="FR","SA", IF(Februar!B42="SA","SO", IF(Februar!B42="SO","MO",))))))))</f>
        <v>SA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SO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MO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DI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FR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SA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MO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DI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FR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SA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MO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DI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FR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SA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MO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DI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FR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SA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SO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MO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VSqL9bCL2tyWf7jvZ6xJyEdPbPpJVKJkGb/TB2GguwHaoigrnQ0HBFwp67ieIOAALD/yzR/5pML5EFTxc7pzQ==" saltValue="NNqCCXhCVxKM1MQRBtCt8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459" priority="50">
      <formula>$G5="MU = Mutterschaft"</formula>
    </cfRule>
    <cfRule type="expression" dxfId="458" priority="51">
      <formula>$G5="TK = Tagungen/Kurse"</formula>
    </cfRule>
    <cfRule type="expression" dxfId="457" priority="52">
      <formula>$G5="KO = Kompensation"</formula>
    </cfRule>
    <cfRule type="expression" dxfId="456" priority="53">
      <formula>$G5="BE = Bez. Urlaubstage"</formula>
    </cfRule>
    <cfRule type="expression" dxfId="455" priority="54">
      <formula>$G5="UN = Unfall"</formula>
    </cfRule>
    <cfRule type="expression" dxfId="454" priority="55">
      <formula>$G5="KR = Krankheit"</formula>
    </cfRule>
    <cfRule type="expression" dxfId="453" priority="56">
      <formula>$G5="FT = Feiertag"</formula>
    </cfRule>
    <cfRule type="expression" dxfId="452" priority="57">
      <formula>$G5="FE = Ferien"</formula>
    </cfRule>
  </conditionalFormatting>
  <conditionalFormatting sqref="L48:L49">
    <cfRule type="expression" dxfId="451" priority="34">
      <formula>$G48="MU = Mutterschaft"</formula>
    </cfRule>
    <cfRule type="expression" dxfId="450" priority="35">
      <formula>$G48="TK = Tagungen/Kurse"</formula>
    </cfRule>
    <cfRule type="expression" dxfId="449" priority="36">
      <formula>$G48="KO = Kompensation"</formula>
    </cfRule>
    <cfRule type="expression" dxfId="448" priority="37">
      <formula>$G48="BE = Bez. Urlaubstage"</formula>
    </cfRule>
    <cfRule type="expression" dxfId="447" priority="38">
      <formula>$G48="UN = Unfall"</formula>
    </cfRule>
    <cfRule type="expression" dxfId="446" priority="39">
      <formula>$G48="KR = Krankheit"</formula>
    </cfRule>
    <cfRule type="expression" dxfId="445" priority="40">
      <formula>$G48="FT = Feiertag"</formula>
    </cfRule>
    <cfRule type="expression" dxfId="444" priority="41">
      <formula>$G48="FE = Ferien"</formula>
    </cfRule>
  </conditionalFormatting>
  <conditionalFormatting sqref="J5:J7">
    <cfRule type="expression" dxfId="443" priority="42">
      <formula>$G5="MU = Mutterschaft"</formula>
    </cfRule>
    <cfRule type="expression" dxfId="442" priority="43">
      <formula>$G5="TK = Tagungen/Kurse"</formula>
    </cfRule>
    <cfRule type="expression" dxfId="441" priority="44">
      <formula>$G5="KO = Kompensation"</formula>
    </cfRule>
    <cfRule type="expression" dxfId="440" priority="45">
      <formula>$G5="BE = Bez. Urlaubstage"</formula>
    </cfRule>
    <cfRule type="expression" dxfId="439" priority="46">
      <formula>$G5="UN = Unfall"</formula>
    </cfRule>
    <cfRule type="expression" dxfId="438" priority="47">
      <formula>$G5="KR = Krankheit"</formula>
    </cfRule>
    <cfRule type="expression" dxfId="437" priority="48">
      <formula>$G5="FT = Feiertag"</formula>
    </cfRule>
    <cfRule type="expression" dxfId="436" priority="49">
      <formula>$G5="FE = Ferien"</formula>
    </cfRule>
  </conditionalFormatting>
  <conditionalFormatting sqref="L13">
    <cfRule type="expression" dxfId="435" priority="26">
      <formula>$G13="MU = Mutterschaft"</formula>
    </cfRule>
    <cfRule type="expression" dxfId="434" priority="27">
      <formula>$G13="TK = Tagungen/Kurse"</formula>
    </cfRule>
    <cfRule type="expression" dxfId="433" priority="28">
      <formula>$G13="KO = Kompensation"</formula>
    </cfRule>
    <cfRule type="expression" dxfId="432" priority="29">
      <formula>$G13="BE = Bez. Urlaubstage"</formula>
    </cfRule>
    <cfRule type="expression" dxfId="431" priority="30">
      <formula>$G13="UN = Unfall"</formula>
    </cfRule>
    <cfRule type="expression" dxfId="430" priority="31">
      <formula>$G13="KR = Krankheit"</formula>
    </cfRule>
    <cfRule type="expression" dxfId="429" priority="32">
      <formula>$G13="FT = Feiertag"</formula>
    </cfRule>
    <cfRule type="expression" dxfId="428" priority="33">
      <formula>$G13="FE = Ferien"</formula>
    </cfRule>
  </conditionalFormatting>
  <conditionalFormatting sqref="L15:L45 A15:J45">
    <cfRule type="expression" dxfId="427" priority="24">
      <formula>$G15="FW = Freier Wochentag"</formula>
    </cfRule>
    <cfRule type="expression" dxfId="426" priority="25">
      <formula>$G15="KA = Kurzabsenz"</formula>
    </cfRule>
  </conditionalFormatting>
  <conditionalFormatting sqref="K15:K45">
    <cfRule type="expression" dxfId="425" priority="4">
      <formula>$G15="MU = Mutterschaft"</formula>
    </cfRule>
    <cfRule type="expression" dxfId="424" priority="5">
      <formula>$G15="TK = Tagungen/Kurse"</formula>
    </cfRule>
    <cfRule type="expression" dxfId="423" priority="6">
      <formula>$G15="KO = Kompensation"</formula>
    </cfRule>
    <cfRule type="expression" dxfId="422" priority="7">
      <formula>$G15="BE = Bez. Urlaubstage"</formula>
    </cfRule>
    <cfRule type="expression" dxfId="421" priority="8">
      <formula>$G15="UN = Unfall"</formula>
    </cfRule>
    <cfRule type="expression" dxfId="420" priority="9">
      <formula>$G15="KR = Krankheit"</formula>
    </cfRule>
    <cfRule type="expression" dxfId="419" priority="10">
      <formula>$G15="FT = Feiertag"</formula>
    </cfRule>
    <cfRule type="expression" dxfId="418" priority="11">
      <formula>$G15="FE = Ferien"</formula>
    </cfRule>
  </conditionalFormatting>
  <conditionalFormatting sqref="K15:K45">
    <cfRule type="expression" dxfId="417" priority="1">
      <formula>$B15="SO"</formula>
    </cfRule>
    <cfRule type="expression" dxfId="416" priority="2">
      <formula>$G15="FW = Freier Wochentag"</formula>
    </cfRule>
    <cfRule type="expression" dxfId="415" priority="3">
      <formula>$G15="KA = Kurzabsenz"</formula>
    </cfRule>
  </conditionalFormatting>
  <conditionalFormatting sqref="A15:L45">
    <cfRule type="expression" dxfId="414" priority="23">
      <formula>$B15="SO"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55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März!L48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IF(März!B45="MO","DI",IF(März!B45="DI","MI", IF(März!B45="MI","DO", IF(März!B45="DO","FR", IF(März!B45="FR","SA", IF(März!B45="SA","SO", IF(März!B45="SO","MO",)))))))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MI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80I4FHWYGjC8gUuHZY3KJVkpUs9StwDqdg5T2KyJAzMj36Di4pVhV0O3hYcQ8Ote98zDYYqSZLFmP6p5DchGAw==" saltValue="myaIPP5Equ2OsSra3Twk6g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413" priority="39">
      <formula>$G5="MU = Mutterschaft"</formula>
    </cfRule>
    <cfRule type="expression" dxfId="412" priority="40">
      <formula>$G5="TK = Tagungen/Kurse"</formula>
    </cfRule>
    <cfRule type="expression" dxfId="411" priority="41">
      <formula>$G5="KO = Kompensation"</formula>
    </cfRule>
    <cfRule type="expression" dxfId="410" priority="42">
      <formula>$G5="BE = Bez. Urlaubstage"</formula>
    </cfRule>
    <cfRule type="expression" dxfId="409" priority="43">
      <formula>$G5="UN = Unfall"</formula>
    </cfRule>
    <cfRule type="expression" dxfId="408" priority="44">
      <formula>$G5="KR = Krankheit"</formula>
    </cfRule>
    <cfRule type="expression" dxfId="407" priority="45">
      <formula>$G5="FT = Feiertag"</formula>
    </cfRule>
    <cfRule type="expression" dxfId="406" priority="46">
      <formula>$G5="FE = Ferien"</formula>
    </cfRule>
  </conditionalFormatting>
  <conditionalFormatting sqref="L47:L48">
    <cfRule type="expression" dxfId="405" priority="23">
      <formula>$G47="MU = Mutterschaft"</formula>
    </cfRule>
    <cfRule type="expression" dxfId="404" priority="24">
      <formula>$G47="TK = Tagungen/Kurse"</formula>
    </cfRule>
    <cfRule type="expression" dxfId="403" priority="25">
      <formula>$G47="KO = Kompensation"</formula>
    </cfRule>
    <cfRule type="expression" dxfId="402" priority="26">
      <formula>$G47="BE = Bez. Urlaubstage"</formula>
    </cfRule>
    <cfRule type="expression" dxfId="401" priority="27">
      <formula>$G47="UN = Unfall"</formula>
    </cfRule>
    <cfRule type="expression" dxfId="400" priority="28">
      <formula>$G47="KR = Krankheit"</formula>
    </cfRule>
    <cfRule type="expression" dxfId="399" priority="29">
      <formula>$G47="FT = Feiertag"</formula>
    </cfRule>
    <cfRule type="expression" dxfId="398" priority="30">
      <formula>$G47="FE = Ferien"</formula>
    </cfRule>
  </conditionalFormatting>
  <conditionalFormatting sqref="J5:J7">
    <cfRule type="expression" dxfId="397" priority="31">
      <formula>$G5="MU = Mutterschaft"</formula>
    </cfRule>
    <cfRule type="expression" dxfId="396" priority="32">
      <formula>$G5="TK = Tagungen/Kurse"</formula>
    </cfRule>
    <cfRule type="expression" dxfId="395" priority="33">
      <formula>$G5="KO = Kompensation"</formula>
    </cfRule>
    <cfRule type="expression" dxfId="394" priority="34">
      <formula>$G5="BE = Bez. Urlaubstage"</formula>
    </cfRule>
    <cfRule type="expression" dxfId="393" priority="35">
      <formula>$G5="UN = Unfall"</formula>
    </cfRule>
    <cfRule type="expression" dxfId="392" priority="36">
      <formula>$G5="KR = Krankheit"</formula>
    </cfRule>
    <cfRule type="expression" dxfId="391" priority="37">
      <formula>$G5="FT = Feiertag"</formula>
    </cfRule>
    <cfRule type="expression" dxfId="390" priority="38">
      <formula>$G5="FE = Ferien"</formula>
    </cfRule>
  </conditionalFormatting>
  <conditionalFormatting sqref="L13">
    <cfRule type="expression" dxfId="389" priority="15">
      <formula>$G13="MU = Mutterschaft"</formula>
    </cfRule>
    <cfRule type="expression" dxfId="388" priority="16">
      <formula>$G13="TK = Tagungen/Kurse"</formula>
    </cfRule>
    <cfRule type="expression" dxfId="387" priority="17">
      <formula>$G13="KO = Kompensation"</formula>
    </cfRule>
    <cfRule type="expression" dxfId="386" priority="18">
      <formula>$G13="BE = Bez. Urlaubstage"</formula>
    </cfRule>
    <cfRule type="expression" dxfId="385" priority="19">
      <formula>$G13="UN = Unfall"</formula>
    </cfRule>
    <cfRule type="expression" dxfId="384" priority="20">
      <formula>$G13="KR = Krankheit"</formula>
    </cfRule>
    <cfRule type="expression" dxfId="383" priority="21">
      <formula>$G13="FT = Feiertag"</formula>
    </cfRule>
    <cfRule type="expression" dxfId="382" priority="22">
      <formula>$G13="FE = Ferien"</formula>
    </cfRule>
  </conditionalFormatting>
  <conditionalFormatting sqref="L15:L44 A15:J44">
    <cfRule type="expression" dxfId="381" priority="12">
      <formula>$B15="SO"</formula>
    </cfRule>
    <cfRule type="expression" dxfId="380" priority="13">
      <formula>$G15="FW = Freier Wochentag"</formula>
    </cfRule>
    <cfRule type="expression" dxfId="379" priority="14">
      <formula>$G15="KA = Kurzabsenz"</formula>
    </cfRule>
  </conditionalFormatting>
  <conditionalFormatting sqref="K15:K44">
    <cfRule type="expression" dxfId="378" priority="4">
      <formula>$G15="MU = Mutterschaft"</formula>
    </cfRule>
    <cfRule type="expression" dxfId="377" priority="5">
      <formula>$G15="TK = Tagungen/Kurse"</formula>
    </cfRule>
    <cfRule type="expression" dxfId="376" priority="6">
      <formula>$G15="KO = Kompensation"</formula>
    </cfRule>
    <cfRule type="expression" dxfId="375" priority="7">
      <formula>$G15="BE = Bez. Urlaubstage"</formula>
    </cfRule>
    <cfRule type="expression" dxfId="374" priority="8">
      <formula>$G15="UN = Unfall"</formula>
    </cfRule>
    <cfRule type="expression" dxfId="373" priority="9">
      <formula>$G15="KR = Krankheit"</formula>
    </cfRule>
    <cfRule type="expression" dxfId="372" priority="10">
      <formula>$G15="FT = Feiertag"</formula>
    </cfRule>
    <cfRule type="expression" dxfId="371" priority="11">
      <formula>$G15="FE = Ferien"</formula>
    </cfRule>
  </conditionalFormatting>
  <conditionalFormatting sqref="K15:K44">
    <cfRule type="expression" dxfId="370" priority="2">
      <formula>$G15="FW = Freier Wochentag"</formula>
    </cfRule>
    <cfRule type="expression" dxfId="369" priority="3">
      <formula>$G15="KA = Kurzabsenz"</formula>
    </cfRule>
  </conditionalFormatting>
  <conditionalFormatting sqref="A15:L44">
    <cfRule type="expression" dxfId="368" priority="1">
      <formula>$B15="SO"</formula>
    </cfRule>
  </conditionalFormatting>
  <dataValidations count="7">
    <dataValidation type="decimal" allowBlank="1" showInputMessage="1" showErrorMessage="1" errorTitle="Ungültiges Format" sqref="I15 I17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5:H44" xr:uid="{00000000-0002-0000-04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decimal" allowBlank="1" showInputMessage="1" showErrorMessage="1" errorTitle="Ungültiges Format" error="Bitte geben Sie die Uhrzeit mit Doppeltpunkt an. Beispiel: 00:00" sqref="I16" xr:uid="{00000000-0002-0000-04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56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April!L47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IF(April!B44="MO","DI",IF(April!B44="DI","MI", IF(April!B44="MI","DO", IF(April!B44="DO","FR", IF(April!B44="FR","SA", IF(April!B44="SA","SO", IF(April!B44="SO","MO",)))))))</f>
        <v>DO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FR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SA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SO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MO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DI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MI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FR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SA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SO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MO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DI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MI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FR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SA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SO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MO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DI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MI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FR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SA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SO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MO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DI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MI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FR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SA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qY3Lri5VtbeX2vt7T1dGERo63mJcl7wfkAx8BiQbWgLg/0eoszXO8Mc4Puru+tGl6VtnnwogHFIKNOAs+m6OzQ==" saltValue="+ZLB4bTvjElvY5thQwZrQ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367" priority="50">
      <formula>$G5="MU = Mutterschaft"</formula>
    </cfRule>
    <cfRule type="expression" dxfId="366" priority="51">
      <formula>$G5="TK = Tagungen/Kurse"</formula>
    </cfRule>
    <cfRule type="expression" dxfId="365" priority="52">
      <formula>$G5="KO = Kompensation"</formula>
    </cfRule>
    <cfRule type="expression" dxfId="364" priority="53">
      <formula>$G5="BE = Bez. Urlaubstage"</formula>
    </cfRule>
    <cfRule type="expression" dxfId="363" priority="54">
      <formula>$G5="UN = Unfall"</formula>
    </cfRule>
    <cfRule type="expression" dxfId="362" priority="55">
      <formula>$G5="KR = Krankheit"</formula>
    </cfRule>
    <cfRule type="expression" dxfId="361" priority="56">
      <formula>$G5="FT = Feiertag"</formula>
    </cfRule>
    <cfRule type="expression" dxfId="360" priority="57">
      <formula>$G5="FE = Ferien"</formula>
    </cfRule>
  </conditionalFormatting>
  <conditionalFormatting sqref="L48:L49">
    <cfRule type="expression" dxfId="359" priority="34">
      <formula>$G48="MU = Mutterschaft"</formula>
    </cfRule>
    <cfRule type="expression" dxfId="358" priority="35">
      <formula>$G48="TK = Tagungen/Kurse"</formula>
    </cfRule>
    <cfRule type="expression" dxfId="357" priority="36">
      <formula>$G48="KO = Kompensation"</formula>
    </cfRule>
    <cfRule type="expression" dxfId="356" priority="37">
      <formula>$G48="BE = Bez. Urlaubstage"</formula>
    </cfRule>
    <cfRule type="expression" dxfId="355" priority="38">
      <formula>$G48="UN = Unfall"</formula>
    </cfRule>
    <cfRule type="expression" dxfId="354" priority="39">
      <formula>$G48="KR = Krankheit"</formula>
    </cfRule>
    <cfRule type="expression" dxfId="353" priority="40">
      <formula>$G48="FT = Feiertag"</formula>
    </cfRule>
    <cfRule type="expression" dxfId="352" priority="41">
      <formula>$G48="FE = Ferien"</formula>
    </cfRule>
  </conditionalFormatting>
  <conditionalFormatting sqref="J5:J7">
    <cfRule type="expression" dxfId="351" priority="42">
      <formula>$G5="MU = Mutterschaft"</formula>
    </cfRule>
    <cfRule type="expression" dxfId="350" priority="43">
      <formula>$G5="TK = Tagungen/Kurse"</formula>
    </cfRule>
    <cfRule type="expression" dxfId="349" priority="44">
      <formula>$G5="KO = Kompensation"</formula>
    </cfRule>
    <cfRule type="expression" dxfId="348" priority="45">
      <formula>$G5="BE = Bez. Urlaubstage"</formula>
    </cfRule>
    <cfRule type="expression" dxfId="347" priority="46">
      <formula>$G5="UN = Unfall"</formula>
    </cfRule>
    <cfRule type="expression" dxfId="346" priority="47">
      <formula>$G5="KR = Krankheit"</formula>
    </cfRule>
    <cfRule type="expression" dxfId="345" priority="48">
      <formula>$G5="FT = Feiertag"</formula>
    </cfRule>
    <cfRule type="expression" dxfId="344" priority="49">
      <formula>$G5="FE = Ferien"</formula>
    </cfRule>
  </conditionalFormatting>
  <conditionalFormatting sqref="L13">
    <cfRule type="expression" dxfId="343" priority="26">
      <formula>$G13="MU = Mutterschaft"</formula>
    </cfRule>
    <cfRule type="expression" dxfId="342" priority="27">
      <formula>$G13="TK = Tagungen/Kurse"</formula>
    </cfRule>
    <cfRule type="expression" dxfId="341" priority="28">
      <formula>$G13="KO = Kompensation"</formula>
    </cfRule>
    <cfRule type="expression" dxfId="340" priority="29">
      <formula>$G13="BE = Bez. Urlaubstage"</formula>
    </cfRule>
    <cfRule type="expression" dxfId="339" priority="30">
      <formula>$G13="UN = Unfall"</formula>
    </cfRule>
    <cfRule type="expression" dxfId="338" priority="31">
      <formula>$G13="KR = Krankheit"</formula>
    </cfRule>
    <cfRule type="expression" dxfId="337" priority="32">
      <formula>$G13="FT = Feiertag"</formula>
    </cfRule>
    <cfRule type="expression" dxfId="336" priority="33">
      <formula>$G13="FE = Ferien"</formula>
    </cfRule>
  </conditionalFormatting>
  <conditionalFormatting sqref="L15:L45 A15:J45">
    <cfRule type="expression" dxfId="335" priority="23">
      <formula>$B15="SO"</formula>
    </cfRule>
    <cfRule type="expression" dxfId="334" priority="24">
      <formula>$G15="FW = Freier Wochentag"</formula>
    </cfRule>
    <cfRule type="expression" dxfId="333" priority="25">
      <formula>$G15="KA = Kurzabsenz"</formula>
    </cfRule>
  </conditionalFormatting>
  <conditionalFormatting sqref="K15:K45">
    <cfRule type="expression" dxfId="332" priority="4">
      <formula>$G15="MU = Mutterschaft"</formula>
    </cfRule>
    <cfRule type="expression" dxfId="331" priority="5">
      <formula>$G15="TK = Tagungen/Kurse"</formula>
    </cfRule>
    <cfRule type="expression" dxfId="330" priority="6">
      <formula>$G15="KO = Kompensation"</formula>
    </cfRule>
    <cfRule type="expression" dxfId="329" priority="7">
      <formula>$G15="BE = Bez. Urlaubstage"</formula>
    </cfRule>
    <cfRule type="expression" dxfId="328" priority="8">
      <formula>$G15="UN = Unfall"</formula>
    </cfRule>
    <cfRule type="expression" dxfId="327" priority="9">
      <formula>$G15="KR = Krankheit"</formula>
    </cfRule>
    <cfRule type="expression" dxfId="326" priority="10">
      <formula>$G15="FT = Feiertag"</formula>
    </cfRule>
    <cfRule type="expression" dxfId="325" priority="11">
      <formula>$G15="FE = Ferien"</formula>
    </cfRule>
  </conditionalFormatting>
  <conditionalFormatting sqref="K15:K45">
    <cfRule type="expression" dxfId="324" priority="2">
      <formula>$G15="FW = Freier Wochentag"</formula>
    </cfRule>
    <cfRule type="expression" dxfId="323" priority="3">
      <formula>$G15="KA = Kurzabsenz"</formula>
    </cfRule>
  </conditionalFormatting>
  <conditionalFormatting sqref="A15:L45">
    <cfRule type="expression" dxfId="322" priority="1">
      <formula>$B15="SO"</formula>
    </cfRule>
  </conditionalFormatting>
  <dataValidations count="7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6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IF(OR(G15="FE = Ferien",G15="FT = Feiertag",G15="FW = Freier Wochentag"),Ferien,)</formula1>
    </dataValidation>
    <dataValidation type="decimal" allowBlank="1" showInputMessage="1" showErrorMessage="1" errorTitle="Ungültiges Format" error="Bitte geben Sie die Uhrzeit mit Doppeltpunkt an. Beispiel: 00:00" sqref="I15" xr:uid="{00000000-0002-0000-0500-000006000000}">
      <formula1>0</formula1>
      <formula2>14</formula2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57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Mai!L48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IF(Mai!B45="MO","DI",IF(Mai!B45="DI","MI", IF(Mai!B45="MI","DO", IF(Mai!B45="DO","FR", IF(Mai!B45="FR","SA", IF(Mai!B45="SA","SO", IF(Mai!B45="SO","MO",)))))))</f>
        <v>SO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MO</v>
      </c>
      <c r="C16" s="79"/>
      <c r="D16" s="79"/>
      <c r="E16" s="79"/>
      <c r="F16" s="115"/>
      <c r="G16" s="80"/>
      <c r="H16" s="79"/>
      <c r="I16" s="136"/>
      <c r="J16" s="135">
        <f t="shared" ref="J16:J44" si="0">(D16-C16-(F16-E16))*24-IF(OR(G16=$N$7,G16=$N$9),-I16,0)-IF(G16=$N$8,I16,0)</f>
        <v>0</v>
      </c>
      <c r="K16" s="74">
        <f t="shared" ref="K16:K44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4" si="2">IF(B16="MO","DI",IF(B16="DI","MI", IF(B16="MI","DO", IF(B16="DO","FR", IF(B16="FR","SA", IF(B16="SA","SO", IF(B16="SO","MO",)))))))</f>
        <v>DI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4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MI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DO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FR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SA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SO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MO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DI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MI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DO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FR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SA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SO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MO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DI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MI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DO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FR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SA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SO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MO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DI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MI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DO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FR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SA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SO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thickBot="1" x14ac:dyDescent="0.35">
      <c r="A44" s="54">
        <v>30</v>
      </c>
      <c r="B44" s="55" t="str">
        <f t="shared" si="2"/>
        <v>MO</v>
      </c>
      <c r="C44" s="81"/>
      <c r="D44" s="81"/>
      <c r="E44" s="81"/>
      <c r="F44" s="116"/>
      <c r="G44" s="82"/>
      <c r="H44" s="81"/>
      <c r="I44" s="85"/>
      <c r="J44" s="131">
        <f t="shared" si="0"/>
        <v>0</v>
      </c>
      <c r="K44" s="76">
        <f t="shared" si="1"/>
        <v>0</v>
      </c>
      <c r="L44" s="77">
        <f t="shared" si="3"/>
        <v>0</v>
      </c>
      <c r="M44" s="52"/>
      <c r="N44" s="238"/>
      <c r="O44" s="239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26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1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30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FzjQJfKHrjT6v0ABtW+lUvhXo90Tx/xgwaxkE4HCFqi/KHFrhjw7iVJ4q5O3IG2TiGUZmrHoj1InGhQH7yAmiw==" saltValue="vHOIxd43zaMBGeGTBkKjFQ==" spinCount="100000" sheet="1" selectLockedCells="1"/>
  <mergeCells count="43">
    <mergeCell ref="A6:B6"/>
    <mergeCell ref="C6:D6"/>
    <mergeCell ref="A1:D1"/>
    <mergeCell ref="A3:D3"/>
    <mergeCell ref="N3:O3"/>
    <mergeCell ref="A5:B5"/>
    <mergeCell ref="C5:D5"/>
    <mergeCell ref="N20:O20"/>
    <mergeCell ref="A7:B7"/>
    <mergeCell ref="C7:D7"/>
    <mergeCell ref="A8:B8"/>
    <mergeCell ref="C8:D8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</mergeCells>
  <conditionalFormatting sqref="L5:L8 A45:L45 L15:L44 A15:J44">
    <cfRule type="expression" dxfId="321" priority="50">
      <formula>$G5="MU = Mutterschaft"</formula>
    </cfRule>
    <cfRule type="expression" dxfId="320" priority="51">
      <formula>$G5="TK = Tagungen/Kurse"</formula>
    </cfRule>
    <cfRule type="expression" dxfId="319" priority="52">
      <formula>$G5="KO = Kompensation"</formula>
    </cfRule>
    <cfRule type="expression" dxfId="318" priority="53">
      <formula>$G5="BE = Bez. Urlaubstage"</formula>
    </cfRule>
    <cfRule type="expression" dxfId="317" priority="54">
      <formula>$G5="UN = Unfall"</formula>
    </cfRule>
    <cfRule type="expression" dxfId="316" priority="55">
      <formula>$G5="KR = Krankheit"</formula>
    </cfRule>
    <cfRule type="expression" dxfId="315" priority="56">
      <formula>$G5="FT = Feiertag"</formula>
    </cfRule>
    <cfRule type="expression" dxfId="314" priority="57">
      <formula>$G5="FE = Ferien"</formula>
    </cfRule>
  </conditionalFormatting>
  <conditionalFormatting sqref="L47:L48">
    <cfRule type="expression" dxfId="313" priority="34">
      <formula>$G47="MU = Mutterschaft"</formula>
    </cfRule>
    <cfRule type="expression" dxfId="312" priority="35">
      <formula>$G47="TK = Tagungen/Kurse"</formula>
    </cfRule>
    <cfRule type="expression" dxfId="311" priority="36">
      <formula>$G47="KO = Kompensation"</formula>
    </cfRule>
    <cfRule type="expression" dxfId="310" priority="37">
      <formula>$G47="BE = Bez. Urlaubstage"</formula>
    </cfRule>
    <cfRule type="expression" dxfId="309" priority="38">
      <formula>$G47="UN = Unfall"</formula>
    </cfRule>
    <cfRule type="expression" dxfId="308" priority="39">
      <formula>$G47="KR = Krankheit"</formula>
    </cfRule>
    <cfRule type="expression" dxfId="307" priority="40">
      <formula>$G47="FT = Feiertag"</formula>
    </cfRule>
    <cfRule type="expression" dxfId="306" priority="41">
      <formula>$G47="FE = Ferien"</formula>
    </cfRule>
  </conditionalFormatting>
  <conditionalFormatting sqref="J5:J7">
    <cfRule type="expression" dxfId="305" priority="42">
      <formula>$G5="MU = Mutterschaft"</formula>
    </cfRule>
    <cfRule type="expression" dxfId="304" priority="43">
      <formula>$G5="TK = Tagungen/Kurse"</formula>
    </cfRule>
    <cfRule type="expression" dxfId="303" priority="44">
      <formula>$G5="KO = Kompensation"</formula>
    </cfRule>
    <cfRule type="expression" dxfId="302" priority="45">
      <formula>$G5="BE = Bez. Urlaubstage"</formula>
    </cfRule>
    <cfRule type="expression" dxfId="301" priority="46">
      <formula>$G5="UN = Unfall"</formula>
    </cfRule>
    <cfRule type="expression" dxfId="300" priority="47">
      <formula>$G5="KR = Krankheit"</formula>
    </cfRule>
    <cfRule type="expression" dxfId="299" priority="48">
      <formula>$G5="FT = Feiertag"</formula>
    </cfRule>
    <cfRule type="expression" dxfId="298" priority="49">
      <formula>$G5="FE = Ferien"</formula>
    </cfRule>
  </conditionalFormatting>
  <conditionalFormatting sqref="L13">
    <cfRule type="expression" dxfId="297" priority="26">
      <formula>$G13="MU = Mutterschaft"</formula>
    </cfRule>
    <cfRule type="expression" dxfId="296" priority="27">
      <formula>$G13="TK = Tagungen/Kurse"</formula>
    </cfRule>
    <cfRule type="expression" dxfId="295" priority="28">
      <formula>$G13="KO = Kompensation"</formula>
    </cfRule>
    <cfRule type="expression" dxfId="294" priority="29">
      <formula>$G13="BE = Bez. Urlaubstage"</formula>
    </cfRule>
    <cfRule type="expression" dxfId="293" priority="30">
      <formula>$G13="UN = Unfall"</formula>
    </cfRule>
    <cfRule type="expression" dxfId="292" priority="31">
      <formula>$G13="KR = Krankheit"</formula>
    </cfRule>
    <cfRule type="expression" dxfId="291" priority="32">
      <formula>$G13="FT = Feiertag"</formula>
    </cfRule>
    <cfRule type="expression" dxfId="290" priority="33">
      <formula>$G13="FE = Ferien"</formula>
    </cfRule>
  </conditionalFormatting>
  <conditionalFormatting sqref="L15:L44 A15:J44">
    <cfRule type="expression" dxfId="289" priority="23">
      <formula>$B15="SO"</formula>
    </cfRule>
    <cfRule type="expression" dxfId="288" priority="24">
      <formula>$G15="FW = Freier Wochentag"</formula>
    </cfRule>
    <cfRule type="expression" dxfId="287" priority="25">
      <formula>$G15="KA = Kurzabsenz"</formula>
    </cfRule>
  </conditionalFormatting>
  <conditionalFormatting sqref="K15:K44">
    <cfRule type="expression" dxfId="286" priority="4">
      <formula>$G15="MU = Mutterschaft"</formula>
    </cfRule>
    <cfRule type="expression" dxfId="285" priority="5">
      <formula>$G15="TK = Tagungen/Kurse"</formula>
    </cfRule>
    <cfRule type="expression" dxfId="284" priority="6">
      <formula>$G15="KO = Kompensation"</formula>
    </cfRule>
    <cfRule type="expression" dxfId="283" priority="7">
      <formula>$G15="BE = Bez. Urlaubstage"</formula>
    </cfRule>
    <cfRule type="expression" dxfId="282" priority="8">
      <formula>$G15="UN = Unfall"</formula>
    </cfRule>
    <cfRule type="expression" dxfId="281" priority="9">
      <formula>$G15="KR = Krankheit"</formula>
    </cfRule>
    <cfRule type="expression" dxfId="280" priority="10">
      <formula>$G15="FT = Feiertag"</formula>
    </cfRule>
    <cfRule type="expression" dxfId="279" priority="11">
      <formula>$G15="FE = Ferien"</formula>
    </cfRule>
  </conditionalFormatting>
  <conditionalFormatting sqref="K15:K44">
    <cfRule type="expression" dxfId="278" priority="2">
      <formula>$G15="FW = Freier Wochentag"</formula>
    </cfRule>
    <cfRule type="expression" dxfId="277" priority="3">
      <formula>$G15="KA = Kurzabsenz"</formula>
    </cfRule>
  </conditionalFormatting>
  <conditionalFormatting sqref="A15:L44">
    <cfRule type="expression" dxfId="276" priority="1">
      <formula>$B15="SO"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IF(OR(G15="FE = Ferien",G15="FT = Feiertag",G15="FW = Freier Wochentag"),Ferien,)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58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Juni!L47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IF(Juni!B44="MO","DI",IF(Juni!B44="DI","MI", IF(Juni!B44="MI","DO", IF(Juni!B44="DO","FR", IF(Juni!B44="FR","SA", IF(Juni!B44="SA","SO", IF(Juni!B44="SO","MO",)))))))</f>
        <v>DI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MI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DO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FR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SA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SO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MO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DI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MI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DO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FR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SA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SO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MO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DI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MI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DO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FR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SA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SO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MO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DI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MI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DO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FR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SA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SO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MO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DI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MI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DO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sje3QL/0S3FEgI9MZpatMUpy/xoAmU96jJjem0jzJNuzNofjnVn8HkC9ifedjYmAo+qd4D2MvcCo6UfbteExg==" saltValue="MgJkRt4d8F4LowrOPSuu3w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75" priority="50">
      <formula>$G5="MU = Mutterschaft"</formula>
    </cfRule>
    <cfRule type="expression" dxfId="274" priority="51">
      <formula>$G5="TK = Tagungen/Kurse"</formula>
    </cfRule>
    <cfRule type="expression" dxfId="273" priority="52">
      <formula>$G5="KO = Kompensation"</formula>
    </cfRule>
    <cfRule type="expression" dxfId="272" priority="53">
      <formula>$G5="BE = Bez. Urlaubstage"</formula>
    </cfRule>
    <cfRule type="expression" dxfId="271" priority="54">
      <formula>$G5="UN = Unfall"</formula>
    </cfRule>
    <cfRule type="expression" dxfId="270" priority="55">
      <formula>$G5="KR = Krankheit"</formula>
    </cfRule>
    <cfRule type="expression" dxfId="269" priority="56">
      <formula>$G5="FT = Feiertag"</formula>
    </cfRule>
    <cfRule type="expression" dxfId="268" priority="57">
      <formula>$G5="FE = Ferien"</formula>
    </cfRule>
  </conditionalFormatting>
  <conditionalFormatting sqref="L48:L49">
    <cfRule type="expression" dxfId="267" priority="34">
      <formula>$G48="MU = Mutterschaft"</formula>
    </cfRule>
    <cfRule type="expression" dxfId="266" priority="35">
      <formula>$G48="TK = Tagungen/Kurse"</formula>
    </cfRule>
    <cfRule type="expression" dxfId="265" priority="36">
      <formula>$G48="KO = Kompensation"</formula>
    </cfRule>
    <cfRule type="expression" dxfId="264" priority="37">
      <formula>$G48="BE = Bez. Urlaubstage"</formula>
    </cfRule>
    <cfRule type="expression" dxfId="263" priority="38">
      <formula>$G48="UN = Unfall"</formula>
    </cfRule>
    <cfRule type="expression" dxfId="262" priority="39">
      <formula>$G48="KR = Krankheit"</formula>
    </cfRule>
    <cfRule type="expression" dxfId="261" priority="40">
      <formula>$G48="FT = Feiertag"</formula>
    </cfRule>
    <cfRule type="expression" dxfId="260" priority="41">
      <formula>$G48="FE = Ferien"</formula>
    </cfRule>
  </conditionalFormatting>
  <conditionalFormatting sqref="J5:J7">
    <cfRule type="expression" dxfId="259" priority="42">
      <formula>$G5="MU = Mutterschaft"</formula>
    </cfRule>
    <cfRule type="expression" dxfId="258" priority="43">
      <formula>$G5="TK = Tagungen/Kurse"</formula>
    </cfRule>
    <cfRule type="expression" dxfId="257" priority="44">
      <formula>$G5="KO = Kompensation"</formula>
    </cfRule>
    <cfRule type="expression" dxfId="256" priority="45">
      <formula>$G5="BE = Bez. Urlaubstage"</formula>
    </cfRule>
    <cfRule type="expression" dxfId="255" priority="46">
      <formula>$G5="UN = Unfall"</formula>
    </cfRule>
    <cfRule type="expression" dxfId="254" priority="47">
      <formula>$G5="KR = Krankheit"</formula>
    </cfRule>
    <cfRule type="expression" dxfId="253" priority="48">
      <formula>$G5="FT = Feiertag"</formula>
    </cfRule>
    <cfRule type="expression" dxfId="252" priority="49">
      <formula>$G5="FE = Ferien"</formula>
    </cfRule>
  </conditionalFormatting>
  <conditionalFormatting sqref="L13">
    <cfRule type="expression" dxfId="251" priority="26">
      <formula>$G13="MU = Mutterschaft"</formula>
    </cfRule>
    <cfRule type="expression" dxfId="250" priority="27">
      <formula>$G13="TK = Tagungen/Kurse"</formula>
    </cfRule>
    <cfRule type="expression" dxfId="249" priority="28">
      <formula>$G13="KO = Kompensation"</formula>
    </cfRule>
    <cfRule type="expression" dxfId="248" priority="29">
      <formula>$G13="BE = Bez. Urlaubstage"</formula>
    </cfRule>
    <cfRule type="expression" dxfId="247" priority="30">
      <formula>$G13="UN = Unfall"</formula>
    </cfRule>
    <cfRule type="expression" dxfId="246" priority="31">
      <formula>$G13="KR = Krankheit"</formula>
    </cfRule>
    <cfRule type="expression" dxfId="245" priority="32">
      <formula>$G13="FT = Feiertag"</formula>
    </cfRule>
    <cfRule type="expression" dxfId="244" priority="33">
      <formula>$G13="FE = Ferien"</formula>
    </cfRule>
  </conditionalFormatting>
  <conditionalFormatting sqref="L15:L45 A15:J45">
    <cfRule type="expression" dxfId="243" priority="23">
      <formula>$B15="SO"</formula>
    </cfRule>
    <cfRule type="expression" dxfId="242" priority="24">
      <formula>$G15="FW = Freier Wochentag"</formula>
    </cfRule>
    <cfRule type="expression" dxfId="241" priority="25">
      <formula>$G15="KA = Kurzabsenz"</formula>
    </cfRule>
  </conditionalFormatting>
  <conditionalFormatting sqref="K15:K45">
    <cfRule type="expression" dxfId="240" priority="4">
      <formula>$G15="MU = Mutterschaft"</formula>
    </cfRule>
    <cfRule type="expression" dxfId="239" priority="5">
      <formula>$G15="TK = Tagungen/Kurse"</formula>
    </cfRule>
    <cfRule type="expression" dxfId="238" priority="6">
      <formula>$G15="KO = Kompensation"</formula>
    </cfRule>
    <cfRule type="expression" dxfId="237" priority="7">
      <formula>$G15="BE = Bez. Urlaubstage"</formula>
    </cfRule>
    <cfRule type="expression" dxfId="236" priority="8">
      <formula>$G15="UN = Unfall"</formula>
    </cfRule>
    <cfRule type="expression" dxfId="235" priority="9">
      <formula>$G15="KR = Krankheit"</formula>
    </cfRule>
    <cfRule type="expression" dxfId="234" priority="10">
      <formula>$G15="FT = Feiertag"</formula>
    </cfRule>
    <cfRule type="expression" dxfId="233" priority="11">
      <formula>$G15="FE = Ferien"</formula>
    </cfRule>
  </conditionalFormatting>
  <conditionalFormatting sqref="K15:K45">
    <cfRule type="expression" dxfId="232" priority="2">
      <formula>$G15="FW = Freier Wochentag"</formula>
    </cfRule>
    <cfRule type="expression" dxfId="231" priority="3">
      <formula>$G15="KA = Kurzabsenz"</formula>
    </cfRule>
  </conditionalFormatting>
  <conditionalFormatting sqref="A15:L45">
    <cfRule type="expression" dxfId="230" priority="1">
      <formula>$B15="SO"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IF(OR(G15="FE = Ferien",G15="FT = Feiertag",G15="FW = Freier Wochentag"),Ferien,)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08" t="s">
        <v>28</v>
      </c>
      <c r="B1" s="208"/>
      <c r="C1" s="208"/>
      <c r="D1" s="208"/>
      <c r="E1" s="107"/>
      <c r="F1" s="107"/>
      <c r="G1" s="107"/>
      <c r="H1" s="107"/>
      <c r="I1" s="107"/>
      <c r="J1" s="107"/>
      <c r="K1" s="107"/>
      <c r="M1" s="107"/>
      <c r="N1" s="86" t="s">
        <v>59</v>
      </c>
      <c r="O1" s="8">
        <f>Übersicht!O1</f>
        <v>2025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6"/>
      <c r="M2" s="106"/>
      <c r="N2" s="106"/>
      <c r="O2" s="2"/>
    </row>
    <row r="3" spans="1:15" s="11" customFormat="1" ht="16.5" customHeight="1" x14ac:dyDescent="0.3">
      <c r="A3" s="219" t="s">
        <v>27</v>
      </c>
      <c r="B3" s="221"/>
      <c r="C3" s="221"/>
      <c r="D3" s="220"/>
      <c r="E3" s="9"/>
      <c r="F3" s="9"/>
      <c r="G3" s="9"/>
      <c r="H3" s="10"/>
      <c r="I3" s="137" t="s">
        <v>8</v>
      </c>
      <c r="J3" s="139" t="s">
        <v>22</v>
      </c>
      <c r="K3" s="139" t="s">
        <v>8</v>
      </c>
      <c r="L3" s="138" t="s">
        <v>22</v>
      </c>
      <c r="M3" s="9"/>
      <c r="N3" s="219" t="s">
        <v>37</v>
      </c>
      <c r="O3" s="220"/>
    </row>
    <row r="4" spans="1:15" s="14" customFormat="1" ht="6.75" customHeight="1" thickBot="1" x14ac:dyDescent="0.35">
      <c r="A4" s="12"/>
      <c r="B4" s="9"/>
      <c r="C4" s="9"/>
      <c r="D4" s="13"/>
      <c r="E4" s="9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15" t="s">
        <v>13</v>
      </c>
      <c r="B5" s="216"/>
      <c r="C5" s="217" t="str">
        <f>CONCATENATE(Übersicht!C5," ",Übersicht!C4)</f>
        <v>Maria Muster</v>
      </c>
      <c r="D5" s="218"/>
      <c r="E5" s="15"/>
      <c r="F5" s="15"/>
      <c r="G5" s="15"/>
      <c r="I5" s="16" t="s">
        <v>0</v>
      </c>
      <c r="J5" s="83">
        <v>0</v>
      </c>
      <c r="K5" s="17" t="s">
        <v>6</v>
      </c>
      <c r="L5" s="84">
        <v>0</v>
      </c>
      <c r="M5" s="14"/>
      <c r="N5" s="18" t="s">
        <v>15</v>
      </c>
      <c r="O5" s="19" t="s">
        <v>24</v>
      </c>
    </row>
    <row r="6" spans="1:15" s="11" customFormat="1" ht="20.25" thickBot="1" x14ac:dyDescent="0.35">
      <c r="A6" s="215" t="s">
        <v>23</v>
      </c>
      <c r="B6" s="216"/>
      <c r="C6" s="222">
        <f>Übersicht!G9</f>
        <v>100</v>
      </c>
      <c r="D6" s="223"/>
      <c r="E6" s="15"/>
      <c r="F6" s="15"/>
      <c r="G6" s="15"/>
      <c r="I6" s="16" t="s">
        <v>2</v>
      </c>
      <c r="J6" s="83">
        <v>0</v>
      </c>
      <c r="K6" s="17" t="s">
        <v>1</v>
      </c>
      <c r="L6" s="84">
        <v>0</v>
      </c>
      <c r="M6" s="14"/>
      <c r="N6" s="20" t="s">
        <v>16</v>
      </c>
      <c r="O6" s="25" t="s">
        <v>18</v>
      </c>
    </row>
    <row r="7" spans="1:15" s="11" customFormat="1" ht="19.5" x14ac:dyDescent="0.3">
      <c r="A7" s="215" t="s">
        <v>14</v>
      </c>
      <c r="B7" s="216"/>
      <c r="C7" s="224">
        <f>SUM(J5:J7,L5:L8)</f>
        <v>0</v>
      </c>
      <c r="D7" s="225"/>
      <c r="E7" s="15"/>
      <c r="F7" s="15"/>
      <c r="G7" s="15"/>
      <c r="I7" s="16" t="s">
        <v>4</v>
      </c>
      <c r="J7" s="83">
        <v>0</v>
      </c>
      <c r="K7" s="17" t="s">
        <v>3</v>
      </c>
      <c r="L7" s="84">
        <v>0</v>
      </c>
      <c r="M7" s="14"/>
      <c r="N7" s="88" t="s">
        <v>17</v>
      </c>
      <c r="O7" s="21" t="s">
        <v>21</v>
      </c>
    </row>
    <row r="8" spans="1:15" s="11" customFormat="1" ht="20.25" thickBot="1" x14ac:dyDescent="0.35">
      <c r="A8" s="226" t="s">
        <v>46</v>
      </c>
      <c r="B8" s="227"/>
      <c r="C8" s="228" t="str">
        <f>Übersicht!G11</f>
        <v>variabel</v>
      </c>
      <c r="D8" s="229"/>
      <c r="E8" s="15"/>
      <c r="F8" s="15"/>
      <c r="G8" s="15"/>
      <c r="H8" s="15"/>
      <c r="I8" s="22"/>
      <c r="J8" s="23"/>
      <c r="K8" s="67" t="s">
        <v>5</v>
      </c>
      <c r="L8" s="85">
        <v>0</v>
      </c>
      <c r="M8" s="14"/>
      <c r="N8" s="104" t="s">
        <v>82</v>
      </c>
      <c r="O8" s="105" t="s">
        <v>83</v>
      </c>
    </row>
    <row r="9" spans="1:15" s="11" customFormat="1" ht="20.25" thickBot="1" x14ac:dyDescent="0.35">
      <c r="M9" s="14"/>
      <c r="N9" s="24" t="s">
        <v>19</v>
      </c>
      <c r="O9" s="87" t="s">
        <v>20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8" t="s">
        <v>7</v>
      </c>
      <c r="B11" s="69" t="s">
        <v>8</v>
      </c>
      <c r="C11" s="69" t="s">
        <v>9</v>
      </c>
      <c r="D11" s="69" t="s">
        <v>10</v>
      </c>
      <c r="E11" s="70" t="s">
        <v>31</v>
      </c>
      <c r="F11" s="71" t="s">
        <v>32</v>
      </c>
      <c r="G11" s="68" t="s">
        <v>36</v>
      </c>
      <c r="H11" s="70" t="s">
        <v>45</v>
      </c>
      <c r="I11" s="71" t="s">
        <v>92</v>
      </c>
      <c r="J11" s="72" t="s">
        <v>81</v>
      </c>
      <c r="K11" s="70" t="s">
        <v>25</v>
      </c>
      <c r="L11" s="73" t="s">
        <v>11</v>
      </c>
      <c r="M11" s="29"/>
      <c r="N11" s="209" t="s">
        <v>12</v>
      </c>
      <c r="O11" s="210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11"/>
      <c r="O12" s="212"/>
    </row>
    <row r="13" spans="1:15" s="11" customFormat="1" ht="22.5" customHeight="1" thickBot="1" x14ac:dyDescent="0.35">
      <c r="A13" s="230" t="s">
        <v>80</v>
      </c>
      <c r="B13" s="231"/>
      <c r="C13" s="231"/>
      <c r="D13" s="37"/>
      <c r="E13" s="37"/>
      <c r="F13" s="38"/>
      <c r="G13" s="39"/>
      <c r="H13" s="40"/>
      <c r="I13" s="38"/>
      <c r="J13" s="41"/>
      <c r="K13" s="42"/>
      <c r="L13" s="78">
        <f>Juli!L48</f>
        <v>0</v>
      </c>
      <c r="M13" s="14"/>
      <c r="N13" s="213"/>
      <c r="O13" s="214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51" t="str">
        <f>IF(Juli!B45="MO","DI",IF(Juli!B45="DI","MI", IF(Juli!B45="MI","DO", IF(Juli!B45="DO","FR", IF(Juli!B45="FR","SA", IF(Juli!B45="SA","SO", IF(Juli!B45="SO","MO",)))))))</f>
        <v>FR</v>
      </c>
      <c r="C15" s="79"/>
      <c r="D15" s="79"/>
      <c r="E15" s="79"/>
      <c r="F15" s="115"/>
      <c r="G15" s="80"/>
      <c r="H15" s="79"/>
      <c r="I15" s="136"/>
      <c r="J15" s="135">
        <f>(D15-C15-(F15-E15))*24-IF(OR(G15=$N$7,G15=$N$9),-I15,0)-IF(G15=$N$8,I15,0)</f>
        <v>0</v>
      </c>
      <c r="K15" s="74">
        <f>IF(H15="Halber Tag",IF(B15="MO",$J$5,IF(B15="DI",$J$6,IF(B15="MI",$J$7,IF(B15="DO",$L$5,IF(B15="FR",$L$6,IF(B15="SA",$L$7,IF(B15="SO",$L$8,)))))))/2,0)+IF(H15="Ganzer Tag",IF(B15="MO",$J$5,IF(B15="DI",$J$6,IF(B15="MI",$J$7,IF(B15="DO",$L$5,IF(B15="FR",$L$6,IF(B15="SA",$L$7,IF(B15="SO",$L$8,))))))),)+IF(B15="MO",J15-$J$5,IF(B15="DI",J15-$J$6,IF(B15="MI",J15-$J$7,IF(B15="DO",J15-$L$5,IF(B15="FR",J15-$L$6,IF(B15="SA",J15-$L$7,IF(B15="SO",J15-$L$8,)))))))</f>
        <v>0</v>
      </c>
      <c r="L15" s="75">
        <f>L13+K15</f>
        <v>0</v>
      </c>
      <c r="M15" s="52"/>
      <c r="N15" s="234"/>
      <c r="O15" s="235"/>
    </row>
    <row r="16" spans="1:15" s="11" customFormat="1" ht="22.5" customHeight="1" x14ac:dyDescent="0.3">
      <c r="A16" s="50">
        <v>2</v>
      </c>
      <c r="B16" s="51" t="str">
        <f>IF(B15="MO","DI",IF(B15="DI","MI", IF(B15="MI","DO", IF(B15="DO","FR", IF(B15="FR","SA", IF(B15="SA","SO", IF(B15="SO","MO",)))))))</f>
        <v>SA</v>
      </c>
      <c r="C16" s="79"/>
      <c r="D16" s="79"/>
      <c r="E16" s="79"/>
      <c r="F16" s="115"/>
      <c r="G16" s="80"/>
      <c r="H16" s="79"/>
      <c r="I16" s="136"/>
      <c r="J16" s="135">
        <f t="shared" ref="J16:J45" si="0">(D16-C16-(F16-E16))*24-IF(OR(G16=$N$7,G16=$N$9),-I16,0)-IF(G16=$N$8,I16,0)</f>
        <v>0</v>
      </c>
      <c r="K16" s="74">
        <f t="shared" ref="K16:K45" si="1">IF(H16="Halber Tag",IF(B16="MO",$J$5,IF(B16="DI",$J$6,IF(B16="MI",$J$7,IF(B16="DO",$L$5,IF(B16="FR",$L$6,IF(B16="SA",$L$7,IF(B16="SO",$L$8,)))))))/2,0)+IF(H16="Ganzer Tag",IF(B16="MO",$J$5,IF(B16="DI",$J$6,IF(B16="MI",$J$7,IF(B16="DO",$L$5,IF(B16="FR",$L$6,IF(B16="SA",$L$7,IF(B16="SO",$L$8,))))))),)+IF(B16="MO",J16-$J$5,IF(B16="DI",J16-$J$6,IF(B16="MI",J16-$J$7,IF(B16="DO",J16-$L$5,IF(B16="FR",J16-$L$6,IF(B16="SA",J16-$L$7,IF(B16="SO",J16-$L$8,)))))))</f>
        <v>0</v>
      </c>
      <c r="L16" s="75">
        <f>L15+K16</f>
        <v>0</v>
      </c>
      <c r="M16" s="52"/>
      <c r="N16" s="232"/>
      <c r="O16" s="233"/>
    </row>
    <row r="17" spans="1:15" s="11" customFormat="1" ht="22.5" customHeight="1" x14ac:dyDescent="0.3">
      <c r="A17" s="50">
        <v>3</v>
      </c>
      <c r="B17" s="51" t="str">
        <f t="shared" ref="B17:B45" si="2">IF(B16="MO","DI",IF(B16="DI","MI", IF(B16="MI","DO", IF(B16="DO","FR", IF(B16="FR","SA", IF(B16="SA","SO", IF(B16="SO","MO",)))))))</f>
        <v>SO</v>
      </c>
      <c r="C17" s="79"/>
      <c r="D17" s="79"/>
      <c r="E17" s="79"/>
      <c r="F17" s="115"/>
      <c r="G17" s="80"/>
      <c r="H17" s="79"/>
      <c r="I17" s="136"/>
      <c r="J17" s="135">
        <f t="shared" si="0"/>
        <v>0</v>
      </c>
      <c r="K17" s="74">
        <f t="shared" si="1"/>
        <v>0</v>
      </c>
      <c r="L17" s="75">
        <f t="shared" ref="L17:L45" si="3">L16+K17</f>
        <v>0</v>
      </c>
      <c r="M17" s="52"/>
      <c r="N17" s="232"/>
      <c r="O17" s="233"/>
    </row>
    <row r="18" spans="1:15" s="11" customFormat="1" ht="22.5" customHeight="1" x14ac:dyDescent="0.3">
      <c r="A18" s="50">
        <v>4</v>
      </c>
      <c r="B18" s="51" t="str">
        <f t="shared" si="2"/>
        <v>MO</v>
      </c>
      <c r="C18" s="79"/>
      <c r="D18" s="79"/>
      <c r="E18" s="79"/>
      <c r="F18" s="115"/>
      <c r="G18" s="80"/>
      <c r="H18" s="79"/>
      <c r="I18" s="136"/>
      <c r="J18" s="135">
        <f t="shared" si="0"/>
        <v>0</v>
      </c>
      <c r="K18" s="74">
        <f t="shared" si="1"/>
        <v>0</v>
      </c>
      <c r="L18" s="75">
        <f t="shared" si="3"/>
        <v>0</v>
      </c>
      <c r="M18" s="52"/>
      <c r="N18" s="232"/>
      <c r="O18" s="233"/>
    </row>
    <row r="19" spans="1:15" s="11" customFormat="1" ht="22.5" customHeight="1" x14ac:dyDescent="0.3">
      <c r="A19" s="50">
        <v>5</v>
      </c>
      <c r="B19" s="51" t="str">
        <f t="shared" si="2"/>
        <v>DI</v>
      </c>
      <c r="C19" s="79"/>
      <c r="D19" s="79"/>
      <c r="E19" s="79"/>
      <c r="F19" s="115"/>
      <c r="G19" s="80"/>
      <c r="H19" s="79"/>
      <c r="I19" s="136"/>
      <c r="J19" s="135">
        <f t="shared" si="0"/>
        <v>0</v>
      </c>
      <c r="K19" s="74">
        <f t="shared" si="1"/>
        <v>0</v>
      </c>
      <c r="L19" s="75">
        <f t="shared" si="3"/>
        <v>0</v>
      </c>
      <c r="M19" s="52"/>
      <c r="N19" s="232"/>
      <c r="O19" s="233"/>
    </row>
    <row r="20" spans="1:15" s="11" customFormat="1" ht="22.5" customHeight="1" x14ac:dyDescent="0.3">
      <c r="A20" s="50">
        <v>6</v>
      </c>
      <c r="B20" s="51" t="str">
        <f t="shared" si="2"/>
        <v>MI</v>
      </c>
      <c r="C20" s="79"/>
      <c r="D20" s="79"/>
      <c r="E20" s="79"/>
      <c r="F20" s="115"/>
      <c r="G20" s="80"/>
      <c r="H20" s="79"/>
      <c r="I20" s="136"/>
      <c r="J20" s="135">
        <f t="shared" si="0"/>
        <v>0</v>
      </c>
      <c r="K20" s="74">
        <f t="shared" si="1"/>
        <v>0</v>
      </c>
      <c r="L20" s="75">
        <f t="shared" si="3"/>
        <v>0</v>
      </c>
      <c r="M20" s="52"/>
      <c r="N20" s="232"/>
      <c r="O20" s="233"/>
    </row>
    <row r="21" spans="1:15" s="11" customFormat="1" ht="22.5" customHeight="1" x14ac:dyDescent="0.3">
      <c r="A21" s="50">
        <v>7</v>
      </c>
      <c r="B21" s="51" t="str">
        <f t="shared" si="2"/>
        <v>DO</v>
      </c>
      <c r="C21" s="79"/>
      <c r="D21" s="79"/>
      <c r="E21" s="79"/>
      <c r="F21" s="115"/>
      <c r="G21" s="80"/>
      <c r="H21" s="79"/>
      <c r="I21" s="136"/>
      <c r="J21" s="135">
        <f t="shared" si="0"/>
        <v>0</v>
      </c>
      <c r="K21" s="74">
        <f t="shared" si="1"/>
        <v>0</v>
      </c>
      <c r="L21" s="75">
        <f t="shared" si="3"/>
        <v>0</v>
      </c>
      <c r="M21" s="52"/>
      <c r="N21" s="232"/>
      <c r="O21" s="233"/>
    </row>
    <row r="22" spans="1:15" s="11" customFormat="1" ht="22.5" customHeight="1" x14ac:dyDescent="0.3">
      <c r="A22" s="50">
        <v>8</v>
      </c>
      <c r="B22" s="51" t="str">
        <f t="shared" si="2"/>
        <v>FR</v>
      </c>
      <c r="C22" s="79"/>
      <c r="D22" s="79"/>
      <c r="E22" s="79"/>
      <c r="F22" s="115"/>
      <c r="G22" s="80"/>
      <c r="H22" s="79"/>
      <c r="I22" s="136"/>
      <c r="J22" s="135">
        <f t="shared" si="0"/>
        <v>0</v>
      </c>
      <c r="K22" s="74">
        <f t="shared" si="1"/>
        <v>0</v>
      </c>
      <c r="L22" s="75">
        <f t="shared" si="3"/>
        <v>0</v>
      </c>
      <c r="M22" s="52"/>
      <c r="N22" s="232"/>
      <c r="O22" s="233"/>
    </row>
    <row r="23" spans="1:15" s="11" customFormat="1" ht="22.5" customHeight="1" x14ac:dyDescent="0.3">
      <c r="A23" s="50">
        <v>9</v>
      </c>
      <c r="B23" s="51" t="str">
        <f t="shared" si="2"/>
        <v>SA</v>
      </c>
      <c r="C23" s="79"/>
      <c r="D23" s="79"/>
      <c r="E23" s="79"/>
      <c r="F23" s="115"/>
      <c r="G23" s="80"/>
      <c r="H23" s="79"/>
      <c r="I23" s="136"/>
      <c r="J23" s="135">
        <f t="shared" si="0"/>
        <v>0</v>
      </c>
      <c r="K23" s="74">
        <f t="shared" si="1"/>
        <v>0</v>
      </c>
      <c r="L23" s="75">
        <f t="shared" si="3"/>
        <v>0</v>
      </c>
      <c r="M23" s="52"/>
      <c r="N23" s="232"/>
      <c r="O23" s="233"/>
    </row>
    <row r="24" spans="1:15" s="11" customFormat="1" ht="22.5" customHeight="1" x14ac:dyDescent="0.3">
      <c r="A24" s="50">
        <v>10</v>
      </c>
      <c r="B24" s="51" t="str">
        <f t="shared" si="2"/>
        <v>SO</v>
      </c>
      <c r="C24" s="79"/>
      <c r="D24" s="79"/>
      <c r="E24" s="79"/>
      <c r="F24" s="115"/>
      <c r="G24" s="80"/>
      <c r="H24" s="79"/>
      <c r="I24" s="136"/>
      <c r="J24" s="135">
        <f t="shared" si="0"/>
        <v>0</v>
      </c>
      <c r="K24" s="74">
        <f t="shared" si="1"/>
        <v>0</v>
      </c>
      <c r="L24" s="75">
        <f t="shared" si="3"/>
        <v>0</v>
      </c>
      <c r="M24" s="52"/>
      <c r="N24" s="232"/>
      <c r="O24" s="233"/>
    </row>
    <row r="25" spans="1:15" s="11" customFormat="1" ht="22.5" customHeight="1" x14ac:dyDescent="0.3">
      <c r="A25" s="50">
        <v>11</v>
      </c>
      <c r="B25" s="51" t="str">
        <f t="shared" si="2"/>
        <v>MO</v>
      </c>
      <c r="C25" s="79"/>
      <c r="D25" s="79"/>
      <c r="E25" s="79"/>
      <c r="F25" s="115"/>
      <c r="G25" s="80"/>
      <c r="H25" s="79"/>
      <c r="I25" s="136"/>
      <c r="J25" s="135">
        <f t="shared" si="0"/>
        <v>0</v>
      </c>
      <c r="K25" s="74">
        <f t="shared" si="1"/>
        <v>0</v>
      </c>
      <c r="L25" s="75">
        <f t="shared" si="3"/>
        <v>0</v>
      </c>
      <c r="M25" s="53"/>
      <c r="N25" s="236"/>
      <c r="O25" s="237"/>
    </row>
    <row r="26" spans="1:15" s="11" customFormat="1" ht="22.5" customHeight="1" x14ac:dyDescent="0.3">
      <c r="A26" s="50">
        <v>12</v>
      </c>
      <c r="B26" s="51" t="str">
        <f t="shared" si="2"/>
        <v>DI</v>
      </c>
      <c r="C26" s="79"/>
      <c r="D26" s="79"/>
      <c r="E26" s="79"/>
      <c r="F26" s="115"/>
      <c r="G26" s="80"/>
      <c r="H26" s="79"/>
      <c r="I26" s="136"/>
      <c r="J26" s="135">
        <f t="shared" si="0"/>
        <v>0</v>
      </c>
      <c r="K26" s="74">
        <f t="shared" si="1"/>
        <v>0</v>
      </c>
      <c r="L26" s="75">
        <f t="shared" si="3"/>
        <v>0</v>
      </c>
      <c r="M26" s="52"/>
      <c r="N26" s="232"/>
      <c r="O26" s="233"/>
    </row>
    <row r="27" spans="1:15" s="11" customFormat="1" ht="22.5" customHeight="1" x14ac:dyDescent="0.3">
      <c r="A27" s="50">
        <v>13</v>
      </c>
      <c r="B27" s="51" t="str">
        <f t="shared" si="2"/>
        <v>MI</v>
      </c>
      <c r="C27" s="79"/>
      <c r="D27" s="79"/>
      <c r="E27" s="79"/>
      <c r="F27" s="115"/>
      <c r="G27" s="80"/>
      <c r="H27" s="79"/>
      <c r="I27" s="136"/>
      <c r="J27" s="135">
        <f t="shared" si="0"/>
        <v>0</v>
      </c>
      <c r="K27" s="74">
        <f t="shared" si="1"/>
        <v>0</v>
      </c>
      <c r="L27" s="75">
        <f t="shared" si="3"/>
        <v>0</v>
      </c>
      <c r="M27" s="52"/>
      <c r="N27" s="232"/>
      <c r="O27" s="233"/>
    </row>
    <row r="28" spans="1:15" s="11" customFormat="1" ht="22.5" customHeight="1" x14ac:dyDescent="0.3">
      <c r="A28" s="50">
        <v>14</v>
      </c>
      <c r="B28" s="51" t="str">
        <f t="shared" si="2"/>
        <v>DO</v>
      </c>
      <c r="C28" s="79"/>
      <c r="D28" s="79"/>
      <c r="E28" s="79"/>
      <c r="F28" s="115"/>
      <c r="G28" s="80"/>
      <c r="H28" s="79"/>
      <c r="I28" s="136"/>
      <c r="J28" s="135">
        <f t="shared" si="0"/>
        <v>0</v>
      </c>
      <c r="K28" s="74">
        <f t="shared" si="1"/>
        <v>0</v>
      </c>
      <c r="L28" s="75">
        <f t="shared" si="3"/>
        <v>0</v>
      </c>
      <c r="M28" s="52"/>
      <c r="N28" s="232"/>
      <c r="O28" s="233"/>
    </row>
    <row r="29" spans="1:15" s="11" customFormat="1" ht="22.5" customHeight="1" x14ac:dyDescent="0.3">
      <c r="A29" s="50">
        <v>15</v>
      </c>
      <c r="B29" s="51" t="str">
        <f t="shared" si="2"/>
        <v>FR</v>
      </c>
      <c r="C29" s="79"/>
      <c r="D29" s="79"/>
      <c r="E29" s="79"/>
      <c r="F29" s="115"/>
      <c r="G29" s="80"/>
      <c r="H29" s="79"/>
      <c r="I29" s="136"/>
      <c r="J29" s="135">
        <f t="shared" si="0"/>
        <v>0</v>
      </c>
      <c r="K29" s="74">
        <f t="shared" si="1"/>
        <v>0</v>
      </c>
      <c r="L29" s="75">
        <f t="shared" si="3"/>
        <v>0</v>
      </c>
      <c r="M29" s="52"/>
      <c r="N29" s="232"/>
      <c r="O29" s="233"/>
    </row>
    <row r="30" spans="1:15" s="11" customFormat="1" ht="22.5" customHeight="1" x14ac:dyDescent="0.3">
      <c r="A30" s="50">
        <v>16</v>
      </c>
      <c r="B30" s="51" t="str">
        <f t="shared" si="2"/>
        <v>SA</v>
      </c>
      <c r="C30" s="79"/>
      <c r="D30" s="79"/>
      <c r="E30" s="79"/>
      <c r="F30" s="115"/>
      <c r="G30" s="80"/>
      <c r="H30" s="79"/>
      <c r="I30" s="136"/>
      <c r="J30" s="135">
        <f t="shared" si="0"/>
        <v>0</v>
      </c>
      <c r="K30" s="74">
        <f t="shared" si="1"/>
        <v>0</v>
      </c>
      <c r="L30" s="75">
        <f t="shared" si="3"/>
        <v>0</v>
      </c>
      <c r="M30" s="52"/>
      <c r="N30" s="232"/>
      <c r="O30" s="233"/>
    </row>
    <row r="31" spans="1:15" s="11" customFormat="1" ht="22.5" customHeight="1" x14ac:dyDescent="0.3">
      <c r="A31" s="50">
        <v>17</v>
      </c>
      <c r="B31" s="51" t="str">
        <f t="shared" si="2"/>
        <v>SO</v>
      </c>
      <c r="C31" s="79"/>
      <c r="D31" s="79"/>
      <c r="E31" s="79"/>
      <c r="F31" s="115"/>
      <c r="G31" s="80"/>
      <c r="H31" s="79"/>
      <c r="I31" s="136"/>
      <c r="J31" s="135">
        <f t="shared" si="0"/>
        <v>0</v>
      </c>
      <c r="K31" s="74">
        <f t="shared" si="1"/>
        <v>0</v>
      </c>
      <c r="L31" s="75">
        <f t="shared" si="3"/>
        <v>0</v>
      </c>
      <c r="M31" s="52"/>
      <c r="N31" s="232"/>
      <c r="O31" s="233"/>
    </row>
    <row r="32" spans="1:15" s="11" customFormat="1" ht="22.5" customHeight="1" x14ac:dyDescent="0.3">
      <c r="A32" s="50">
        <v>18</v>
      </c>
      <c r="B32" s="51" t="str">
        <f t="shared" si="2"/>
        <v>MO</v>
      </c>
      <c r="C32" s="79"/>
      <c r="D32" s="79"/>
      <c r="E32" s="79"/>
      <c r="F32" s="115"/>
      <c r="G32" s="80"/>
      <c r="H32" s="79"/>
      <c r="I32" s="136"/>
      <c r="J32" s="135">
        <f t="shared" si="0"/>
        <v>0</v>
      </c>
      <c r="K32" s="74">
        <f t="shared" si="1"/>
        <v>0</v>
      </c>
      <c r="L32" s="75">
        <f t="shared" si="3"/>
        <v>0</v>
      </c>
      <c r="M32" s="52"/>
      <c r="N32" s="232"/>
      <c r="O32" s="233"/>
    </row>
    <row r="33" spans="1:15" s="11" customFormat="1" ht="22.5" customHeight="1" x14ac:dyDescent="0.3">
      <c r="A33" s="50">
        <v>19</v>
      </c>
      <c r="B33" s="51" t="str">
        <f t="shared" si="2"/>
        <v>DI</v>
      </c>
      <c r="C33" s="79"/>
      <c r="D33" s="79"/>
      <c r="E33" s="79"/>
      <c r="F33" s="115"/>
      <c r="G33" s="80"/>
      <c r="H33" s="79"/>
      <c r="I33" s="136"/>
      <c r="J33" s="135">
        <f t="shared" si="0"/>
        <v>0</v>
      </c>
      <c r="K33" s="74">
        <f t="shared" si="1"/>
        <v>0</v>
      </c>
      <c r="L33" s="75">
        <f t="shared" si="3"/>
        <v>0</v>
      </c>
      <c r="M33" s="52"/>
      <c r="N33" s="234"/>
      <c r="O33" s="235"/>
    </row>
    <row r="34" spans="1:15" s="11" customFormat="1" ht="22.5" customHeight="1" x14ac:dyDescent="0.3">
      <c r="A34" s="50">
        <v>20</v>
      </c>
      <c r="B34" s="51" t="str">
        <f t="shared" si="2"/>
        <v>MI</v>
      </c>
      <c r="C34" s="79"/>
      <c r="D34" s="79"/>
      <c r="E34" s="79"/>
      <c r="F34" s="115"/>
      <c r="G34" s="80"/>
      <c r="H34" s="79"/>
      <c r="I34" s="136"/>
      <c r="J34" s="135">
        <f t="shared" si="0"/>
        <v>0</v>
      </c>
      <c r="K34" s="74">
        <f t="shared" si="1"/>
        <v>0</v>
      </c>
      <c r="L34" s="75">
        <f t="shared" si="3"/>
        <v>0</v>
      </c>
      <c r="M34" s="52"/>
      <c r="N34" s="232"/>
      <c r="O34" s="233"/>
    </row>
    <row r="35" spans="1:15" s="11" customFormat="1" ht="22.5" customHeight="1" x14ac:dyDescent="0.3">
      <c r="A35" s="50">
        <v>21</v>
      </c>
      <c r="B35" s="51" t="str">
        <f t="shared" si="2"/>
        <v>DO</v>
      </c>
      <c r="C35" s="79"/>
      <c r="D35" s="79"/>
      <c r="E35" s="79"/>
      <c r="F35" s="115"/>
      <c r="G35" s="80"/>
      <c r="H35" s="79"/>
      <c r="I35" s="136"/>
      <c r="J35" s="135">
        <f t="shared" si="0"/>
        <v>0</v>
      </c>
      <c r="K35" s="74">
        <f t="shared" si="1"/>
        <v>0</v>
      </c>
      <c r="L35" s="75">
        <f t="shared" si="3"/>
        <v>0</v>
      </c>
      <c r="M35" s="52"/>
      <c r="N35" s="232"/>
      <c r="O35" s="233"/>
    </row>
    <row r="36" spans="1:15" s="11" customFormat="1" ht="22.5" customHeight="1" x14ac:dyDescent="0.3">
      <c r="A36" s="50">
        <v>22</v>
      </c>
      <c r="B36" s="51" t="str">
        <f t="shared" si="2"/>
        <v>FR</v>
      </c>
      <c r="C36" s="79"/>
      <c r="D36" s="79"/>
      <c r="E36" s="79"/>
      <c r="F36" s="115"/>
      <c r="G36" s="80"/>
      <c r="H36" s="79"/>
      <c r="I36" s="136"/>
      <c r="J36" s="135">
        <f t="shared" si="0"/>
        <v>0</v>
      </c>
      <c r="K36" s="74">
        <f t="shared" si="1"/>
        <v>0</v>
      </c>
      <c r="L36" s="75">
        <f t="shared" si="3"/>
        <v>0</v>
      </c>
      <c r="M36" s="52"/>
      <c r="N36" s="232"/>
      <c r="O36" s="233"/>
    </row>
    <row r="37" spans="1:15" s="11" customFormat="1" ht="22.5" customHeight="1" x14ac:dyDescent="0.3">
      <c r="A37" s="50">
        <v>23</v>
      </c>
      <c r="B37" s="51" t="str">
        <f t="shared" si="2"/>
        <v>SA</v>
      </c>
      <c r="C37" s="79"/>
      <c r="D37" s="79"/>
      <c r="E37" s="79"/>
      <c r="F37" s="115"/>
      <c r="G37" s="80"/>
      <c r="H37" s="79"/>
      <c r="I37" s="136"/>
      <c r="J37" s="135">
        <f t="shared" si="0"/>
        <v>0</v>
      </c>
      <c r="K37" s="74">
        <f t="shared" si="1"/>
        <v>0</v>
      </c>
      <c r="L37" s="75">
        <f t="shared" si="3"/>
        <v>0</v>
      </c>
      <c r="M37" s="52"/>
      <c r="N37" s="232"/>
      <c r="O37" s="233"/>
    </row>
    <row r="38" spans="1:15" s="11" customFormat="1" ht="22.5" customHeight="1" x14ac:dyDescent="0.3">
      <c r="A38" s="50">
        <v>24</v>
      </c>
      <c r="B38" s="51" t="str">
        <f t="shared" si="2"/>
        <v>SO</v>
      </c>
      <c r="C38" s="79"/>
      <c r="D38" s="79"/>
      <c r="E38" s="79"/>
      <c r="F38" s="115"/>
      <c r="G38" s="80"/>
      <c r="H38" s="79"/>
      <c r="I38" s="136"/>
      <c r="J38" s="135">
        <f t="shared" si="0"/>
        <v>0</v>
      </c>
      <c r="K38" s="74">
        <f t="shared" si="1"/>
        <v>0</v>
      </c>
      <c r="L38" s="75">
        <f t="shared" si="3"/>
        <v>0</v>
      </c>
      <c r="M38" s="52"/>
      <c r="N38" s="232"/>
      <c r="O38" s="233"/>
    </row>
    <row r="39" spans="1:15" s="11" customFormat="1" ht="22.5" customHeight="1" x14ac:dyDescent="0.3">
      <c r="A39" s="50">
        <v>25</v>
      </c>
      <c r="B39" s="51" t="str">
        <f t="shared" si="2"/>
        <v>MO</v>
      </c>
      <c r="C39" s="79"/>
      <c r="D39" s="79"/>
      <c r="E39" s="79"/>
      <c r="F39" s="115"/>
      <c r="G39" s="80"/>
      <c r="H39" s="79"/>
      <c r="I39" s="136"/>
      <c r="J39" s="135">
        <f t="shared" si="0"/>
        <v>0</v>
      </c>
      <c r="K39" s="74">
        <f t="shared" si="1"/>
        <v>0</v>
      </c>
      <c r="L39" s="75">
        <f t="shared" si="3"/>
        <v>0</v>
      </c>
      <c r="M39" s="52"/>
      <c r="N39" s="232"/>
      <c r="O39" s="233"/>
    </row>
    <row r="40" spans="1:15" s="11" customFormat="1" ht="22.5" customHeight="1" x14ac:dyDescent="0.3">
      <c r="A40" s="50">
        <v>26</v>
      </c>
      <c r="B40" s="51" t="str">
        <f t="shared" si="2"/>
        <v>DI</v>
      </c>
      <c r="C40" s="79"/>
      <c r="D40" s="79"/>
      <c r="E40" s="79"/>
      <c r="F40" s="115"/>
      <c r="G40" s="80"/>
      <c r="H40" s="79"/>
      <c r="I40" s="136"/>
      <c r="J40" s="135">
        <f t="shared" si="0"/>
        <v>0</v>
      </c>
      <c r="K40" s="74">
        <f t="shared" si="1"/>
        <v>0</v>
      </c>
      <c r="L40" s="75">
        <f t="shared" si="3"/>
        <v>0</v>
      </c>
      <c r="M40" s="52"/>
      <c r="N40" s="232"/>
      <c r="O40" s="233"/>
    </row>
    <row r="41" spans="1:15" s="11" customFormat="1" ht="22.5" customHeight="1" x14ac:dyDescent="0.3">
      <c r="A41" s="50">
        <v>27</v>
      </c>
      <c r="B41" s="51" t="str">
        <f t="shared" si="2"/>
        <v>MI</v>
      </c>
      <c r="C41" s="79"/>
      <c r="D41" s="79"/>
      <c r="E41" s="79"/>
      <c r="F41" s="115"/>
      <c r="G41" s="80"/>
      <c r="H41" s="79"/>
      <c r="I41" s="136"/>
      <c r="J41" s="135">
        <f t="shared" si="0"/>
        <v>0</v>
      </c>
      <c r="K41" s="74">
        <f t="shared" si="1"/>
        <v>0</v>
      </c>
      <c r="L41" s="75">
        <f t="shared" si="3"/>
        <v>0</v>
      </c>
      <c r="M41" s="52"/>
      <c r="N41" s="232"/>
      <c r="O41" s="233"/>
    </row>
    <row r="42" spans="1:15" s="11" customFormat="1" ht="22.5" customHeight="1" x14ac:dyDescent="0.3">
      <c r="A42" s="50">
        <v>28</v>
      </c>
      <c r="B42" s="51" t="str">
        <f t="shared" si="2"/>
        <v>DO</v>
      </c>
      <c r="C42" s="79"/>
      <c r="D42" s="79"/>
      <c r="E42" s="79"/>
      <c r="F42" s="115"/>
      <c r="G42" s="80"/>
      <c r="H42" s="79"/>
      <c r="I42" s="136"/>
      <c r="J42" s="135">
        <f t="shared" si="0"/>
        <v>0</v>
      </c>
      <c r="K42" s="74">
        <f t="shared" si="1"/>
        <v>0</v>
      </c>
      <c r="L42" s="75">
        <f t="shared" si="3"/>
        <v>0</v>
      </c>
      <c r="M42" s="52"/>
      <c r="N42" s="232"/>
      <c r="O42" s="233"/>
    </row>
    <row r="43" spans="1:15" s="11" customFormat="1" ht="22.5" customHeight="1" x14ac:dyDescent="0.3">
      <c r="A43" s="50">
        <v>29</v>
      </c>
      <c r="B43" s="51" t="str">
        <f t="shared" si="2"/>
        <v>FR</v>
      </c>
      <c r="C43" s="79"/>
      <c r="D43" s="79"/>
      <c r="E43" s="79"/>
      <c r="F43" s="115"/>
      <c r="G43" s="80"/>
      <c r="H43" s="79"/>
      <c r="I43" s="136"/>
      <c r="J43" s="135">
        <f t="shared" si="0"/>
        <v>0</v>
      </c>
      <c r="K43" s="74">
        <f t="shared" si="1"/>
        <v>0</v>
      </c>
      <c r="L43" s="75">
        <f t="shared" si="3"/>
        <v>0</v>
      </c>
      <c r="M43" s="52"/>
      <c r="N43" s="232"/>
      <c r="O43" s="233"/>
    </row>
    <row r="44" spans="1:15" s="11" customFormat="1" ht="22.5" customHeight="1" x14ac:dyDescent="0.3">
      <c r="A44" s="50">
        <v>30</v>
      </c>
      <c r="B44" s="51" t="str">
        <f t="shared" si="2"/>
        <v>SA</v>
      </c>
      <c r="C44" s="79"/>
      <c r="D44" s="79"/>
      <c r="E44" s="79"/>
      <c r="F44" s="115"/>
      <c r="G44" s="80"/>
      <c r="H44" s="79"/>
      <c r="I44" s="136"/>
      <c r="J44" s="135">
        <f t="shared" si="0"/>
        <v>0</v>
      </c>
      <c r="K44" s="74">
        <f t="shared" si="1"/>
        <v>0</v>
      </c>
      <c r="L44" s="75">
        <f t="shared" si="3"/>
        <v>0</v>
      </c>
      <c r="M44" s="52"/>
      <c r="N44" s="232"/>
      <c r="O44" s="233"/>
    </row>
    <row r="45" spans="1:15" s="11" customFormat="1" ht="22.5" customHeight="1" thickBot="1" x14ac:dyDescent="0.35">
      <c r="A45" s="54">
        <v>31</v>
      </c>
      <c r="B45" s="55" t="str">
        <f t="shared" si="2"/>
        <v>SO</v>
      </c>
      <c r="C45" s="81"/>
      <c r="D45" s="81"/>
      <c r="E45" s="81"/>
      <c r="F45" s="116"/>
      <c r="G45" s="82"/>
      <c r="H45" s="81"/>
      <c r="I45" s="85"/>
      <c r="J45" s="131">
        <f t="shared" si="0"/>
        <v>0</v>
      </c>
      <c r="K45" s="76">
        <f t="shared" si="1"/>
        <v>0</v>
      </c>
      <c r="L45" s="77">
        <f t="shared" si="3"/>
        <v>0</v>
      </c>
      <c r="M45" s="52"/>
      <c r="N45" s="238"/>
      <c r="O45" s="239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26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1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30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wlGnIvnjxuSAHKz/gUfeNcbRgmxPZixlhVhvwtj47wENBx4N6m3PNlMtjZF5VqftvIsUO/eJExnlnGCzyl4Lzg==" saltValue="KSXKgS0mS0kx0lpMqIpRQA==" spinCount="100000" sheet="1" selectLockedCells="1"/>
  <mergeCells count="44">
    <mergeCell ref="A6:B6"/>
    <mergeCell ref="C6:D6"/>
    <mergeCell ref="A1:D1"/>
    <mergeCell ref="A3:D3"/>
    <mergeCell ref="N3:O3"/>
    <mergeCell ref="A5:B5"/>
    <mergeCell ref="C5:D5"/>
    <mergeCell ref="A7:B7"/>
    <mergeCell ref="C7:D7"/>
    <mergeCell ref="A8:B8"/>
    <mergeCell ref="C8:D8"/>
    <mergeCell ref="N11:O13"/>
    <mergeCell ref="A13:C13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45:O45"/>
    <mergeCell ref="N39:O39"/>
    <mergeCell ref="N40:O40"/>
    <mergeCell ref="N41:O41"/>
    <mergeCell ref="N42:O42"/>
    <mergeCell ref="N43:O43"/>
    <mergeCell ref="N44:O44"/>
  </mergeCells>
  <conditionalFormatting sqref="L5:L8 A46:L46 L15:L45 A15:J45">
    <cfRule type="expression" dxfId="229" priority="39">
      <formula>$G5="MU = Mutterschaft"</formula>
    </cfRule>
    <cfRule type="expression" dxfId="228" priority="40">
      <formula>$G5="TK = Tagungen/Kurse"</formula>
    </cfRule>
    <cfRule type="expression" dxfId="227" priority="41">
      <formula>$G5="KO = Kompensation"</formula>
    </cfRule>
    <cfRule type="expression" dxfId="226" priority="42">
      <formula>$G5="BE = Bez. Urlaubstage"</formula>
    </cfRule>
    <cfRule type="expression" dxfId="225" priority="43">
      <formula>$G5="UN = Unfall"</formula>
    </cfRule>
    <cfRule type="expression" dxfId="224" priority="44">
      <formula>$G5="KR = Krankheit"</formula>
    </cfRule>
    <cfRule type="expression" dxfId="223" priority="45">
      <formula>$G5="FT = Feiertag"</formula>
    </cfRule>
    <cfRule type="expression" dxfId="222" priority="46">
      <formula>$G5="FE = Ferien"</formula>
    </cfRule>
  </conditionalFormatting>
  <conditionalFormatting sqref="L48:L49">
    <cfRule type="expression" dxfId="221" priority="23">
      <formula>$G48="MU = Mutterschaft"</formula>
    </cfRule>
    <cfRule type="expression" dxfId="220" priority="24">
      <formula>$G48="TK = Tagungen/Kurse"</formula>
    </cfRule>
    <cfRule type="expression" dxfId="219" priority="25">
      <formula>$G48="KO = Kompensation"</formula>
    </cfRule>
    <cfRule type="expression" dxfId="218" priority="26">
      <formula>$G48="BE = Bez. Urlaubstage"</formula>
    </cfRule>
    <cfRule type="expression" dxfId="217" priority="27">
      <formula>$G48="UN = Unfall"</formula>
    </cfRule>
    <cfRule type="expression" dxfId="216" priority="28">
      <formula>$G48="KR = Krankheit"</formula>
    </cfRule>
    <cfRule type="expression" dxfId="215" priority="29">
      <formula>$G48="FT = Feiertag"</formula>
    </cfRule>
    <cfRule type="expression" dxfId="214" priority="30">
      <formula>$G48="FE = Ferien"</formula>
    </cfRule>
  </conditionalFormatting>
  <conditionalFormatting sqref="J5:J7">
    <cfRule type="expression" dxfId="213" priority="31">
      <formula>$G5="MU = Mutterschaft"</formula>
    </cfRule>
    <cfRule type="expression" dxfId="212" priority="32">
      <formula>$G5="TK = Tagungen/Kurse"</formula>
    </cfRule>
    <cfRule type="expression" dxfId="211" priority="33">
      <formula>$G5="KO = Kompensation"</formula>
    </cfRule>
    <cfRule type="expression" dxfId="210" priority="34">
      <formula>$G5="BE = Bez. Urlaubstage"</formula>
    </cfRule>
    <cfRule type="expression" dxfId="209" priority="35">
      <formula>$G5="UN = Unfall"</formula>
    </cfRule>
    <cfRule type="expression" dxfId="208" priority="36">
      <formula>$G5="KR = Krankheit"</formula>
    </cfRule>
    <cfRule type="expression" dxfId="207" priority="37">
      <formula>$G5="FT = Feiertag"</formula>
    </cfRule>
    <cfRule type="expression" dxfId="206" priority="38">
      <formula>$G5="FE = Ferien"</formula>
    </cfRule>
  </conditionalFormatting>
  <conditionalFormatting sqref="L13">
    <cfRule type="expression" dxfId="205" priority="15">
      <formula>$G13="MU = Mutterschaft"</formula>
    </cfRule>
    <cfRule type="expression" dxfId="204" priority="16">
      <formula>$G13="TK = Tagungen/Kurse"</formula>
    </cfRule>
    <cfRule type="expression" dxfId="203" priority="17">
      <formula>$G13="KO = Kompensation"</formula>
    </cfRule>
    <cfRule type="expression" dxfId="202" priority="18">
      <formula>$G13="BE = Bez. Urlaubstage"</formula>
    </cfRule>
    <cfRule type="expression" dxfId="201" priority="19">
      <formula>$G13="UN = Unfall"</formula>
    </cfRule>
    <cfRule type="expression" dxfId="200" priority="20">
      <formula>$G13="KR = Krankheit"</formula>
    </cfRule>
    <cfRule type="expression" dxfId="199" priority="21">
      <formula>$G13="FT = Feiertag"</formula>
    </cfRule>
    <cfRule type="expression" dxfId="198" priority="22">
      <formula>$G13="FE = Ferien"</formula>
    </cfRule>
  </conditionalFormatting>
  <conditionalFormatting sqref="L15:L45 A15:J45">
    <cfRule type="expression" dxfId="197" priority="12">
      <formula>$B15="SO"</formula>
    </cfRule>
    <cfRule type="expression" dxfId="196" priority="13">
      <formula>$G15="FW = Freier Wochentag"</formula>
    </cfRule>
    <cfRule type="expression" dxfId="195" priority="14">
      <formula>$G15="KA = Kurzabsenz"</formula>
    </cfRule>
  </conditionalFormatting>
  <conditionalFormatting sqref="K15:K45">
    <cfRule type="expression" dxfId="194" priority="4">
      <formula>$G15="MU = Mutterschaft"</formula>
    </cfRule>
    <cfRule type="expression" dxfId="193" priority="5">
      <formula>$G15="TK = Tagungen/Kurse"</formula>
    </cfRule>
    <cfRule type="expression" dxfId="192" priority="6">
      <formula>$G15="KO = Kompensation"</formula>
    </cfRule>
    <cfRule type="expression" dxfId="191" priority="7">
      <formula>$G15="BE = Bez. Urlaubstage"</formula>
    </cfRule>
    <cfRule type="expression" dxfId="190" priority="8">
      <formula>$G15="UN = Unfall"</formula>
    </cfRule>
    <cfRule type="expression" dxfId="189" priority="9">
      <formula>$G15="KR = Krankheit"</formula>
    </cfRule>
    <cfRule type="expression" dxfId="188" priority="10">
      <formula>$G15="FT = Feiertag"</formula>
    </cfRule>
    <cfRule type="expression" dxfId="187" priority="11">
      <formula>$G15="FE = Ferien"</formula>
    </cfRule>
  </conditionalFormatting>
  <conditionalFormatting sqref="K15:K45">
    <cfRule type="expression" dxfId="186" priority="2">
      <formula>$G15="FW = Freier Wochentag"</formula>
    </cfRule>
    <cfRule type="expression" dxfId="185" priority="3">
      <formula>$G15="KA = Kurzabsenz"</formula>
    </cfRule>
  </conditionalFormatting>
  <conditionalFormatting sqref="A15:L45">
    <cfRule type="expression" dxfId="184" priority="1">
      <formula>$B15="SO"</formula>
    </cfRule>
  </conditionalFormatting>
  <dataValidations count="6">
    <dataValidation type="list" allowBlank="1" showInputMessage="1" showErrorMessage="1" sqref="H15:H45" xr:uid="{00000000-0002-0000-0800-000000000000}">
      <formula1>IF(OR(G15="FE = Ferien",G15="FT = Feiertag",G15="FW = Freier Wochentag"),Ferien,)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Übersicht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Michael Kopf</cp:lastModifiedBy>
  <cp:lastPrinted>2018-10-23T15:22:36Z</cp:lastPrinted>
  <dcterms:created xsi:type="dcterms:W3CDTF">2018-08-02T07:36:05Z</dcterms:created>
  <dcterms:modified xsi:type="dcterms:W3CDTF">2024-12-04T10:56:23Z</dcterms:modified>
</cp:coreProperties>
</file>